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Stato Patr_didattico" sheetId="1" r:id="rId1"/>
    <sheet name="C_E_Didattico" sheetId="2" r:id="rId2"/>
    <sheet name="SP_ricl_utile_non_dest" sheetId="3" r:id="rId3"/>
    <sheet name="SP_ricl_utile_dest" sheetId="4" r:id="rId4"/>
    <sheet name="C. ECONOMICO VAL.AGGIUNTO" sheetId="5" r:id="rId5"/>
    <sheet name="C.E. COSTI E RICAVI PRO.VENDUTA" sheetId="6" r:id="rId6"/>
    <sheet name="PROSP.RICLASS.COSTI" sheetId="7" r:id="rId7"/>
    <sheet name="Modelli_sintetico" sheetId="8" r:id="rId8"/>
    <sheet name="Stato Patr_cc_abbreviato" sheetId="9" r:id="rId9"/>
    <sheet name="Conto Ec_cc_abbr" sheetId="10" r:id="rId10"/>
    <sheet name="Stato Patr c.c. " sheetId="11" r:id="rId11"/>
    <sheet name="Conto Economico art 2425" sheetId="12" r:id="rId12"/>
  </sheets>
  <externalReferences>
    <externalReference r:id="rId15"/>
  </externalReferences>
  <definedNames/>
  <calcPr fullCalcOnLoad="1"/>
</workbook>
</file>

<file path=xl/comments8.xml><?xml version="1.0" encoding="utf-8"?>
<comments xmlns="http://schemas.openxmlformats.org/spreadsheetml/2006/main">
  <authors>
    <author>.</author>
  </authors>
  <commentList>
    <comment ref="E2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Verificare che sia uguale
         al totale attivo</t>
        </r>
      </text>
    </comment>
    <comment ref="E1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 10/15  %    del
capitale proprio</t>
        </r>
      </text>
    </comment>
    <comment ref="E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Inferiore o di poco superiore al capitale proprio</t>
        </r>
      </text>
    </comment>
    <comment ref="E3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               </t>
        </r>
        <r>
          <rPr>
            <b/>
            <sz val="9"/>
            <color indexed="10"/>
            <rFont val="Tahoma"/>
            <family val="2"/>
          </rPr>
          <t>2 - 4 volte
 il capitale permenente</t>
        </r>
      </text>
    </comment>
    <comment ref="E39" authorId="0">
      <text>
        <r>
          <rPr>
            <b/>
            <sz val="8"/>
            <rFont val="Tahoma"/>
            <family val="0"/>
          </rPr>
          <t>.:</t>
        </r>
        <r>
          <rPr>
            <sz val="9"/>
            <color indexed="10"/>
            <rFont val="Tahoma"/>
            <family val="2"/>
          </rPr>
          <t xml:space="preserve">
in relazione alla entità dei debiti fruttiferi di interessi, dei depositi bancari e dei crediti fruttiferi di interessi</t>
        </r>
      </text>
    </comment>
    <comment ref="E52" authorId="0">
      <text>
        <r>
          <rPr>
            <b/>
            <sz val="8"/>
            <rFont val="Tahoma"/>
            <family val="0"/>
          </rPr>
          <t>.:</t>
        </r>
        <r>
          <rPr>
            <b/>
            <sz val="9"/>
            <color indexed="10"/>
            <rFont val="Tahoma"/>
            <family val="2"/>
          </rPr>
          <t xml:space="preserve">
verificare che sia uguale a quello iscritto nello Stato Patrimoniale.
-     60% dell'utile lordo</t>
        </r>
      </text>
    </comment>
    <comment ref="E4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40% dell'utile al lordo
delle imposte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.:</t>
        </r>
        <r>
          <rPr>
            <sz val="9"/>
            <color indexed="10"/>
            <rFont val="Tahoma"/>
            <family val="2"/>
          </rPr>
          <t xml:space="preserve">
importo modesto
anche = 0</t>
        </r>
      </text>
    </comment>
    <comment ref="E42" authorId="0">
      <text>
        <r>
          <rPr>
            <b/>
            <sz val="8"/>
            <rFont val="Tahoma"/>
            <family val="0"/>
          </rPr>
          <t>.:</t>
        </r>
        <r>
          <rPr>
            <sz val="9"/>
            <color indexed="10"/>
            <rFont val="Tahoma"/>
            <family val="2"/>
          </rPr>
          <t xml:space="preserve">
importo modesto
anche = 0</t>
        </r>
      </text>
    </comment>
  </commentList>
</comments>
</file>

<file path=xl/sharedStrings.xml><?xml version="1.0" encoding="utf-8"?>
<sst xmlns="http://schemas.openxmlformats.org/spreadsheetml/2006/main" count="1058" uniqueCount="419">
  <si>
    <t>STATO PATRIMONIALE (riclassificato con criteri finanziari)</t>
  </si>
  <si>
    <t>ATTIVO</t>
  </si>
  <si>
    <t>anno n1</t>
  </si>
  <si>
    <t>anno n</t>
  </si>
  <si>
    <t>PASSIV0</t>
  </si>
  <si>
    <t>IMMOBILIZZAZIONI</t>
  </si>
  <si>
    <t>PATRIMON IO NETTO</t>
  </si>
  <si>
    <t>IMMOBILIZZ.  IMMATERIALI</t>
  </si>
  <si>
    <t xml:space="preserve"> Costi di impianto e ampliam.</t>
  </si>
  <si>
    <t>Capitale sociale</t>
  </si>
  <si>
    <t xml:space="preserve"> Costi di ricerca,svilup,pubbl.</t>
  </si>
  <si>
    <t>Riserva sovrapp. azioni</t>
  </si>
  <si>
    <t xml:space="preserve"> Brevetti e diritti utiliz.ingegno</t>
  </si>
  <si>
    <t>Riserva di rivalutazione</t>
  </si>
  <si>
    <t xml:space="preserve"> Concess, licenze,marchi ecc.</t>
  </si>
  <si>
    <t>Riserva legale</t>
  </si>
  <si>
    <t xml:space="preserve"> Avviamento</t>
  </si>
  <si>
    <t>Riserva azioni proprie</t>
  </si>
  <si>
    <t xml:space="preserve"> Immob.in corso e acconti</t>
  </si>
  <si>
    <t>Riserva statutaria</t>
  </si>
  <si>
    <t xml:space="preserve"> Altri</t>
  </si>
  <si>
    <t>Altre riserve</t>
  </si>
  <si>
    <t>Disaggio su prestiti</t>
  </si>
  <si>
    <t>Utile o perdita a nuovo</t>
  </si>
  <si>
    <t>Totale</t>
  </si>
  <si>
    <t>Utile o perdita esercizio</t>
  </si>
  <si>
    <t>IMMOBILIZZ. MATERIALI</t>
  </si>
  <si>
    <t xml:space="preserve"> Terreni e Fabbricati </t>
  </si>
  <si>
    <t xml:space="preserve"> Impianti e macchinari</t>
  </si>
  <si>
    <t xml:space="preserve"> Attrezzature industriali</t>
  </si>
  <si>
    <t>DEBITI A LUNGO TERMINE</t>
  </si>
  <si>
    <t xml:space="preserve"> Altri beni</t>
  </si>
  <si>
    <t>Fondi rischi e oneri</t>
  </si>
  <si>
    <t xml:space="preserve"> Immo. In cirso e acc.ti</t>
  </si>
  <si>
    <t>Debiti per TFR</t>
  </si>
  <si>
    <t>Prestiti obbligazionari</t>
  </si>
  <si>
    <t>Debiti v. banche</t>
  </si>
  <si>
    <t>IMMOBILIZZAZIONI FINANZ.</t>
  </si>
  <si>
    <t>Debiti v. altri finanziatori</t>
  </si>
  <si>
    <t xml:space="preserve"> Partecipazioni</t>
  </si>
  <si>
    <t>Debiti v. fornitori</t>
  </si>
  <si>
    <t xml:space="preserve"> Crediti</t>
  </si>
  <si>
    <t>Debiti v. altri</t>
  </si>
  <si>
    <t>Altri titoli</t>
  </si>
  <si>
    <t xml:space="preserve"> Azioni proprie</t>
  </si>
  <si>
    <t>Attivo circ. scad. Oltre esercizio</t>
  </si>
  <si>
    <t>TOTALE IMMOBILIZZ. (B)</t>
  </si>
  <si>
    <t xml:space="preserve">DEBITI A BREVE </t>
  </si>
  <si>
    <t>ATTIVO CIRCOLANTE</t>
  </si>
  <si>
    <t xml:space="preserve"> Obbligazioni</t>
  </si>
  <si>
    <t>RIMANENZE</t>
  </si>
  <si>
    <t>TFR</t>
  </si>
  <si>
    <t xml:space="preserve"> Materie prime,suss.,cons.</t>
  </si>
  <si>
    <t xml:space="preserve"> Prodotti in corso lav. e semil.</t>
  </si>
  <si>
    <t xml:space="preserve"> Lavori in corso su ordinazione</t>
  </si>
  <si>
    <t xml:space="preserve"> Prodotti finiti</t>
  </si>
  <si>
    <t>Acconti</t>
  </si>
  <si>
    <t xml:space="preserve"> Acconti</t>
  </si>
  <si>
    <t xml:space="preserve">Debiti rappr. Da titoli </t>
  </si>
  <si>
    <t>CREDITI</t>
  </si>
  <si>
    <t>Debiti v. contr. Coll. Ecc.</t>
  </si>
  <si>
    <t xml:space="preserve"> Crediti v. clienti</t>
  </si>
  <si>
    <t>Debiti tributari</t>
  </si>
  <si>
    <t xml:space="preserve"> V.contr., coll.,contr.nti.</t>
  </si>
  <si>
    <t>Debiti v. ist. Previdenziali</t>
  </si>
  <si>
    <t>Vverso altri</t>
  </si>
  <si>
    <t>Altri debiti</t>
  </si>
  <si>
    <t>Ccrediti v. soci</t>
  </si>
  <si>
    <t>Debiti v. azionisti</t>
  </si>
  <si>
    <t>Ratei e risconti</t>
  </si>
  <si>
    <t>Ratei e risc. Passivi</t>
  </si>
  <si>
    <t xml:space="preserve"> Imm. Fin. Sc. Entro l'esercizio</t>
  </si>
  <si>
    <t>ATT.FINANZ.non IMMOB.</t>
  </si>
  <si>
    <t>Totale debiti a breve</t>
  </si>
  <si>
    <t xml:space="preserve"> Altri titoli</t>
  </si>
  <si>
    <t>DISPONIBILITA' LIQUIDE</t>
  </si>
  <si>
    <t>Depositi bancari e postali</t>
  </si>
  <si>
    <t xml:space="preserve"> Assegni</t>
  </si>
  <si>
    <t xml:space="preserve"> Denaro e valori in cassa</t>
  </si>
  <si>
    <t>TOTALE ATTIVO CIRC.  (C)</t>
  </si>
  <si>
    <t>TOTALE ATTIVITA'</t>
  </si>
  <si>
    <t>TOTALE PASS. e NETTO</t>
  </si>
  <si>
    <t>CONTO ECONOMICO A COSTI E RICAVI DELLA PRODUZIONE VENDUTA</t>
  </si>
  <si>
    <t>RICLASSIFICAZIONE DEI COSTI PER FUNZIONE AZIENDALE</t>
  </si>
  <si>
    <t>Costi industriali</t>
  </si>
  <si>
    <t>Costi Distribuzione</t>
  </si>
  <si>
    <t>Costi amministrazione</t>
  </si>
  <si>
    <t>RICVAVI NETTI DELLE VENDITE E PRESTAZIONI</t>
  </si>
  <si>
    <t>Anno n1</t>
  </si>
  <si>
    <t>Anno n</t>
  </si>
  <si>
    <t>Costi per servizi</t>
  </si>
  <si>
    <t>Costi per servizi  %</t>
  </si>
  <si>
    <t>COSTO DEL VENDUTO</t>
  </si>
  <si>
    <t>Godimento beni di terzi</t>
  </si>
  <si>
    <t>Godimento beni di terzi %</t>
  </si>
  <si>
    <t>Rimanenze iniz. Materie, prodotti finiti ecc.</t>
  </si>
  <si>
    <t>Costi del personale</t>
  </si>
  <si>
    <t>Acquisto mat. Prime, suss, consumo, merci</t>
  </si>
  <si>
    <t>Costi del personale %</t>
  </si>
  <si>
    <t>Amm.to costi di impianto</t>
  </si>
  <si>
    <t>Rimanenze finali. Materie, prodotti finiti ecc.</t>
  </si>
  <si>
    <t>Amm. di impianto%</t>
  </si>
  <si>
    <t>Costi patrimonializzati</t>
  </si>
  <si>
    <t>Amm.to Costi ampliamento</t>
  </si>
  <si>
    <t>Totale costo del venduto</t>
  </si>
  <si>
    <t>Amm.to Costi ampliamento %</t>
  </si>
  <si>
    <t>Amm.to costi ricerca e svil.</t>
  </si>
  <si>
    <t>MARGINE LORDO INDUSTRIALE</t>
  </si>
  <si>
    <t>Amm.to costi ricerca e svil. %</t>
  </si>
  <si>
    <t>Amm.to costi di pubblicità</t>
  </si>
  <si>
    <t>Costi di distribuzione</t>
  </si>
  <si>
    <t>Amm.to costi di pubblicità%</t>
  </si>
  <si>
    <t>Amm.to brevetti</t>
  </si>
  <si>
    <t>Costi di amministrazione</t>
  </si>
  <si>
    <t>Amm. Brevetti %</t>
  </si>
  <si>
    <t>Amm.to Software</t>
  </si>
  <si>
    <t>Altri proventi diversi</t>
  </si>
  <si>
    <t>Amm.to Software %</t>
  </si>
  <si>
    <t>Amm.to concessioni e kicenze</t>
  </si>
  <si>
    <t>Amm.to concessioni e licenze %</t>
  </si>
  <si>
    <t>Risultato ec.  Gestione ordinaria</t>
  </si>
  <si>
    <t>Amm.to avviamento</t>
  </si>
  <si>
    <t>Amm.to avviamento %</t>
  </si>
  <si>
    <t>PROVENTI E ONERI FINANZIARI</t>
  </si>
  <si>
    <t>Amm.to fabbricati</t>
  </si>
  <si>
    <t>proventi finanziari</t>
  </si>
  <si>
    <t>Amm. Fabbricati %</t>
  </si>
  <si>
    <t>oneri finanziari</t>
  </si>
  <si>
    <t>Amm.to impianti e macchinari</t>
  </si>
  <si>
    <t>Risultato gest. Finanziaria</t>
  </si>
  <si>
    <t>Amm.to Impianti e macchianri %</t>
  </si>
  <si>
    <t>Amm.to atrezzature industriali</t>
  </si>
  <si>
    <t>RETTIFICHE DI VALORE DI ATTIVITA' FINANZ.</t>
  </si>
  <si>
    <t>Amm.to atrezzature industriali %</t>
  </si>
  <si>
    <t>rivalutazioni di attività finanziarie</t>
  </si>
  <si>
    <t>Amm.to attrezzature comm.li</t>
  </si>
  <si>
    <t>svalutazioni di attività finanziarie</t>
  </si>
  <si>
    <t>Amm.to attrezzature comm.li %</t>
  </si>
  <si>
    <t>Totale rettifiche att. Finanz.</t>
  </si>
  <si>
    <t>Amm.to macchine d'ufficio</t>
  </si>
  <si>
    <t>Amm.to macchine d'ufficio %</t>
  </si>
  <si>
    <t>PROVENTI E ONERI STRAORDINARI</t>
  </si>
  <si>
    <t>Amm.to arredamento</t>
  </si>
  <si>
    <t>proventi con separata indicazione delle plusvalenze</t>
  </si>
  <si>
    <t>Amm.to arredamento %</t>
  </si>
  <si>
    <t>oneri con separata indicazione delle minusvalenze</t>
  </si>
  <si>
    <t>Amm.to automezzi</t>
  </si>
  <si>
    <t>Risultato gestione straordinaria</t>
  </si>
  <si>
    <t>Amm.to automezzi %</t>
  </si>
  <si>
    <t>Svalutazione immobilizz. Materiali</t>
  </si>
  <si>
    <t>Svalutazione immobilizz. Materiali%</t>
  </si>
  <si>
    <t>Risultato prima delle imposte</t>
  </si>
  <si>
    <t>Svalut. Immobilizz. Imm.li</t>
  </si>
  <si>
    <t>Svalut. Immobilizz. Imm.li %</t>
  </si>
  <si>
    <t>Imposte</t>
  </si>
  <si>
    <t>Svalutazione crediti</t>
  </si>
  <si>
    <t>Svalutazione crediti %</t>
  </si>
  <si>
    <t>Utile netto di esercizio</t>
  </si>
  <si>
    <t>Accantonamenti</t>
  </si>
  <si>
    <t>Accantonamenti %</t>
  </si>
  <si>
    <t>Oneri diversi di gestione</t>
  </si>
  <si>
    <t>oneri diversi di gestione %</t>
  </si>
  <si>
    <t>altri costi analitici (vedi tab. sotto9</t>
  </si>
  <si>
    <t>TOTALE</t>
  </si>
  <si>
    <t>RICLASSIFICAZIONE ANALITICA DEI COSTI DEI COSTI PER FUNZIONE AZIENDALE
(Inserire manualmente le singole voci di costo e riclassificarle manualemente; il totale sar' riportato automaticamente nella tabella soprastante alla voce "costi analitici)</t>
  </si>
  <si>
    <t>CONTO ECONOMICO A VALORE AGGIUNTO</t>
  </si>
  <si>
    <t>A</t>
  </si>
  <si>
    <t>VALORE DELLA PRODUZIONE</t>
  </si>
  <si>
    <t>1)</t>
  </si>
  <si>
    <t>ricavi delle vendite e delle prestazioni</t>
  </si>
  <si>
    <t>2)</t>
  </si>
  <si>
    <t>variaz. riman. prodotti in lav., semil., finiti.</t>
  </si>
  <si>
    <t>3)</t>
  </si>
  <si>
    <t>variaz. lavori in corso su ordinazione</t>
  </si>
  <si>
    <t>4)</t>
  </si>
  <si>
    <t>incrementi di immobilizzazioni per lavori interni</t>
  </si>
  <si>
    <t>5)</t>
  </si>
  <si>
    <t>altri ricavi e proventi con separata ind. contributi c/e</t>
  </si>
  <si>
    <t>Totale valore della produzione</t>
  </si>
  <si>
    <t>B</t>
  </si>
  <si>
    <t>COSTI DELLA PRODUZIONE</t>
  </si>
  <si>
    <t>per mat. prime, sussidiarie, consumo e merci</t>
  </si>
  <si>
    <t>variazione rimanenze</t>
  </si>
  <si>
    <t>per godimento di beni di terzi</t>
  </si>
  <si>
    <t>per servizi</t>
  </si>
  <si>
    <t>oneri diversi di gestione</t>
  </si>
  <si>
    <t>VALORE AGGIUNTO</t>
  </si>
  <si>
    <t>MARGINE OPERATIVO LORDO</t>
  </si>
  <si>
    <t>10)</t>
  </si>
  <si>
    <t xml:space="preserve">Ammortamenti e svalutazioni </t>
  </si>
  <si>
    <t>a)</t>
  </si>
  <si>
    <t>b)</t>
  </si>
  <si>
    <t>Risultato operativo</t>
  </si>
  <si>
    <t>C</t>
  </si>
  <si>
    <t>15)</t>
  </si>
  <si>
    <t>proventi da partecipazioni</t>
  </si>
  <si>
    <t>16)</t>
  </si>
  <si>
    <t>altri proventi finanziari</t>
  </si>
  <si>
    <t>da crediti iscritti nelle immobilizz.</t>
  </si>
  <si>
    <t>da titoli iscritti nelle imm. che non sono partec.</t>
  </si>
  <si>
    <t>c)</t>
  </si>
  <si>
    <t>da titoli iscritti nell'attivo circolante</t>
  </si>
  <si>
    <t>d)</t>
  </si>
  <si>
    <t>proventi diversi dai precedenti</t>
  </si>
  <si>
    <t>17)</t>
  </si>
  <si>
    <t>Interessi e altri oneri finanziari</t>
  </si>
  <si>
    <t>D</t>
  </si>
  <si>
    <t>RETTIFICHE DI VALORE DI ATTIVITA' FINANZIARIE</t>
  </si>
  <si>
    <t>18)</t>
  </si>
  <si>
    <t>Risultato dellagestione ordinaria</t>
  </si>
  <si>
    <t>E</t>
  </si>
  <si>
    <t>20)</t>
  </si>
  <si>
    <t>21)</t>
  </si>
  <si>
    <t>Risultato al lordo delle imposte</t>
  </si>
  <si>
    <t>22)</t>
  </si>
  <si>
    <t>imposte sul reddito</t>
  </si>
  <si>
    <t>26)</t>
  </si>
  <si>
    <t>UTILE o PERDITA  di Esercizio</t>
  </si>
  <si>
    <t>PROSPETTO DI RICLASSIFICAZIONE DEI COSTI PER DESTINAZIONE ECONOMICA</t>
  </si>
  <si>
    <t>(Compilare il prospetto n. 1 inserendo esclusivamente le percentuali di destinazione; se ciò non potesse essere utile compilare il prospetto n.2)</t>
  </si>
  <si>
    <t>PROSPETTO N. 1</t>
  </si>
  <si>
    <t>DESCRIZIONE COSTI</t>
  </si>
  <si>
    <t>TOTALE COSTI</t>
  </si>
  <si>
    <t>COSTI DI PRODUZIONE</t>
  </si>
  <si>
    <t>COSTI DI DISTRIBUZIONE</t>
  </si>
  <si>
    <t>COSTI DI AMMINISTRAZIONE</t>
  </si>
  <si>
    <t>n1</t>
  </si>
  <si>
    <t>n</t>
  </si>
  <si>
    <t>%</t>
  </si>
  <si>
    <t>TOTALI</t>
  </si>
  <si>
    <t>TOTALI A CONTROLLO</t>
  </si>
  <si>
    <t>n 1</t>
  </si>
  <si>
    <t>TOTALE A CONTROLLO</t>
  </si>
  <si>
    <t>Utile destinato a riserva</t>
  </si>
  <si>
    <t>Dividendi v. azionisti</t>
  </si>
  <si>
    <t>STATO PATRIMONIALE  al 31.12.20..</t>
  </si>
  <si>
    <t>A)</t>
  </si>
  <si>
    <t>CREDITI VERSO SOCI</t>
  </si>
  <si>
    <t>B)</t>
  </si>
  <si>
    <t xml:space="preserve">     I</t>
  </si>
  <si>
    <t>1) Costi di impianto e ampliam.</t>
  </si>
  <si>
    <t>2) Costi di ricerca,svilup,pubbl.</t>
  </si>
  <si>
    <t xml:space="preserve">    II </t>
  </si>
  <si>
    <t>3) Brevetti e diritti utiliz.ingegno</t>
  </si>
  <si>
    <t>III</t>
  </si>
  <si>
    <t>4) Concess, licenze,marchi ecc.</t>
  </si>
  <si>
    <t xml:space="preserve">  IV</t>
  </si>
  <si>
    <t>5) Avviamento</t>
  </si>
  <si>
    <t xml:space="preserve"> V</t>
  </si>
  <si>
    <t>6) Immob.in corso e acconti</t>
  </si>
  <si>
    <t xml:space="preserve">  VI </t>
  </si>
  <si>
    <t>Riserve statutarie</t>
  </si>
  <si>
    <t>7) Altri</t>
  </si>
  <si>
    <t xml:space="preserve"> VII</t>
  </si>
  <si>
    <t>Altre ris.ve  (distintamente ind.)</t>
  </si>
  <si>
    <t xml:space="preserve"> VIII</t>
  </si>
  <si>
    <t xml:space="preserve">    II</t>
  </si>
  <si>
    <t xml:space="preserve">   IX</t>
  </si>
  <si>
    <t xml:space="preserve">1)  Terreni e Fabbricati </t>
  </si>
  <si>
    <t>2) Impianti e macchinari</t>
  </si>
  <si>
    <t>3) Attrezzature industriali</t>
  </si>
  <si>
    <t>4) Altri beni</t>
  </si>
  <si>
    <t>5) Immo. In cirso e acc.ti</t>
  </si>
  <si>
    <t>FONDI RISCHI E ONERI</t>
  </si>
  <si>
    <t xml:space="preserve">   III</t>
  </si>
  <si>
    <t xml:space="preserve">1) Per tratt. Quiescenza </t>
  </si>
  <si>
    <t>1) Partecipazioni</t>
  </si>
  <si>
    <t>2) Per imposte, anche differite</t>
  </si>
  <si>
    <t>2) Crediti</t>
  </si>
  <si>
    <t>3) altri</t>
  </si>
  <si>
    <t>3) Altri titoli</t>
  </si>
  <si>
    <t>4) Azioni proprie</t>
  </si>
  <si>
    <t>DEBITI PER TFR</t>
  </si>
  <si>
    <t>C)</t>
  </si>
  <si>
    <t>DEBITI</t>
  </si>
  <si>
    <t>1) Materie prime,suss.,cons.</t>
  </si>
  <si>
    <t>1) Obbligazioni</t>
  </si>
  <si>
    <t>2) Prodotti in corso lav. e semil.</t>
  </si>
  <si>
    <t>...................................</t>
  </si>
  <si>
    <t>3) Lavori in corso su ordinazione</t>
  </si>
  <si>
    <t>2) Obbligazioni convertibili</t>
  </si>
  <si>
    <t>4) Prodotti finiti e merci</t>
  </si>
  <si>
    <t>D)</t>
  </si>
  <si>
    <t>5) Acconti</t>
  </si>
  <si>
    <t>3) debiti verso soci per finanziamenti</t>
  </si>
  <si>
    <t xml:space="preserve">4)  Debiti V.  Banche </t>
  </si>
  <si>
    <t>5) Debiti v. altri finanz.</t>
  </si>
  <si>
    <t>1) Verso clienti</t>
  </si>
  <si>
    <t>6) Acconti</t>
  </si>
  <si>
    <t>2) Verso controllate</t>
  </si>
  <si>
    <t>7) Debiti v. fornitori</t>
  </si>
  <si>
    <t>3) Verso collegate</t>
  </si>
  <si>
    <t>8) Debiti rap. Da titoli di cr.</t>
  </si>
  <si>
    <t>4) Verso controllanti</t>
  </si>
  <si>
    <t>9) Debiti v. imp. Controllate</t>
  </si>
  <si>
    <t>4 bis) crediti tributari</t>
  </si>
  <si>
    <t>10) Debiti v. imprese coll.te</t>
  </si>
  <si>
    <t>4 ter) imposte anticipate</t>
  </si>
  <si>
    <t>11) debiti v. controllanti</t>
  </si>
  <si>
    <t>5) Verso altri</t>
  </si>
  <si>
    <t>12) Debiti tributari</t>
  </si>
  <si>
    <t>13) Istituti previdenziali</t>
  </si>
  <si>
    <t>ATTIVITA' FINANZIARIE (non immobilizzate)</t>
  </si>
  <si>
    <t>14) Altri debiti</t>
  </si>
  <si>
    <t>5) Azioni proprie</t>
  </si>
  <si>
    <t>6) Altri titoli</t>
  </si>
  <si>
    <t>IV</t>
  </si>
  <si>
    <t>1)Depositi bancari e postali</t>
  </si>
  <si>
    <t>2) Assegni</t>
  </si>
  <si>
    <t>3) Denaro e valori in cassa</t>
  </si>
  <si>
    <t>E)</t>
  </si>
  <si>
    <t>RATEI E RISC.TI  PASS.</t>
  </si>
  <si>
    <t>RATEI E RISC. ATTIVI</t>
  </si>
  <si>
    <t>CONTO ECONOMICO (schema didattico)</t>
  </si>
  <si>
    <t>6)</t>
  </si>
  <si>
    <t>7)</t>
  </si>
  <si>
    <t>8)</t>
  </si>
  <si>
    <t>9)</t>
  </si>
  <si>
    <t>per il personale</t>
  </si>
  <si>
    <t>salari e stipendi</t>
  </si>
  <si>
    <t>oneri sociali</t>
  </si>
  <si>
    <t>trattamento fine rapporto</t>
  </si>
  <si>
    <t>trattamento quiescenza e simili</t>
  </si>
  <si>
    <t>e)</t>
  </si>
  <si>
    <t>altri costi</t>
  </si>
  <si>
    <t>Ammortamenti e svalutazioni</t>
  </si>
  <si>
    <t>amm.to immobilizzazioni. immateriali</t>
  </si>
  <si>
    <t>amm.to immobilizzazioni materiali</t>
  </si>
  <si>
    <t>altre svalutazioni delle immobilizzazioni</t>
  </si>
  <si>
    <t>svalut. crediti dell'attivo circolante e disp. liquide</t>
  </si>
  <si>
    <t>11)</t>
  </si>
  <si>
    <t>variaz. mat. prime, di consumo, merci, ecc.</t>
  </si>
  <si>
    <t>12)</t>
  </si>
  <si>
    <t>accantonamenti per rischi</t>
  </si>
  <si>
    <t>13)</t>
  </si>
  <si>
    <t>altri accantonamenti</t>
  </si>
  <si>
    <t>14)</t>
  </si>
  <si>
    <t>Totale  costi della produzione</t>
  </si>
  <si>
    <t>Differenza tra valore e costo della produzione</t>
  </si>
  <si>
    <t>17-bis)</t>
  </si>
  <si>
    <t>utili e perdite su cambi</t>
  </si>
  <si>
    <t>Totale  (15+16-17)</t>
  </si>
  <si>
    <t>19)</t>
  </si>
  <si>
    <t>Totale (18-19)</t>
  </si>
  <si>
    <t>Totale partite straordinarie (20-21)</t>
  </si>
  <si>
    <t>RISULTATO PRIMA DELLE IMPOSTE(A-B+/-C+/-D+/-E)</t>
  </si>
  <si>
    <t>imposte sul reddito di esercizio, correnti, differite e anticipate</t>
  </si>
  <si>
    <t>BILANCIO CON DATI A SCELTA</t>
  </si>
  <si>
    <t xml:space="preserve">                          SCHEMA SINTETICO DI BILANCIO</t>
  </si>
  <si>
    <t xml:space="preserve">        STATO PATRIMONIALE</t>
  </si>
  <si>
    <t>ATTIVITA'</t>
  </si>
  <si>
    <t>PASSIVITA'</t>
  </si>
  <si>
    <t>PATRIMONIO NETTO</t>
  </si>
  <si>
    <t>Imm. Immateriali</t>
  </si>
  <si>
    <t>Capitale proprio</t>
  </si>
  <si>
    <t>Imm. Materiali</t>
  </si>
  <si>
    <t>Utile di esercizio</t>
  </si>
  <si>
    <t>Imm. Finanziarie</t>
  </si>
  <si>
    <t>TOT. PATR. NETTO</t>
  </si>
  <si>
    <t>TOTALE IMMOBILIZZ.</t>
  </si>
  <si>
    <t>CAPITALE DI TERZI</t>
  </si>
  <si>
    <t>Rimanenze finali</t>
  </si>
  <si>
    <t>DEBITI A MEDIO/LUNGO</t>
  </si>
  <si>
    <t>DEBITI BREVE</t>
  </si>
  <si>
    <t>Disponibilità + liquidità</t>
  </si>
  <si>
    <t>TOT. ATT. CIRCOLANTE</t>
  </si>
  <si>
    <t>TOTALE DEBITI</t>
  </si>
  <si>
    <t>TOTALE A PAREGGIO</t>
  </si>
  <si>
    <t>CONTO ECONOMICO</t>
  </si>
  <si>
    <t>COSTO DELLA PRODUZIONE</t>
  </si>
  <si>
    <t>REDDITO OPERATIVO</t>
  </si>
  <si>
    <t>PROVENTI ED ONERI FINANZIARI</t>
  </si>
  <si>
    <t>RETT. VALORE ATT. FINANZ.</t>
  </si>
  <si>
    <t>PROVENTI ED ONERI STRAORDINARI</t>
  </si>
  <si>
    <t>RISULTATO PRIMA DELLE IMPOSTE</t>
  </si>
  <si>
    <t>IMPOSTE</t>
  </si>
  <si>
    <t>RISULTATO DI ESERCIZIO</t>
  </si>
  <si>
    <t>Importo lordo</t>
  </si>
  <si>
    <t>I Immobilizzazioni Immateriali</t>
  </si>
  <si>
    <t>importo lordo</t>
  </si>
  <si>
    <t>fondo ammortamento</t>
  </si>
  <si>
    <t>Immob. immateriali nette</t>
  </si>
  <si>
    <t>II Immobilizzazioni materiali</t>
  </si>
  <si>
    <t>Immob. materiali nette</t>
  </si>
  <si>
    <t>Totale Patrimonio Netto</t>
  </si>
  <si>
    <t>III Immobilizzazioni finanziarie</t>
  </si>
  <si>
    <t>FONDI PER RISCHI E ONERI</t>
  </si>
  <si>
    <t>Totale immobilizzazioni</t>
  </si>
  <si>
    <t>I Rimanenze</t>
  </si>
  <si>
    <t>II Crediti</t>
  </si>
  <si>
    <t>III Attività fin. non immob.</t>
  </si>
  <si>
    <t>IV Disponibilità liquide</t>
  </si>
  <si>
    <t>(può essere accorpata in D)</t>
  </si>
  <si>
    <t>Totale attivo circolante</t>
  </si>
  <si>
    <t>(può essere accorpata in C-crediti)</t>
  </si>
  <si>
    <t>CONTO ECONOMICO (art.2425 c.c)</t>
  </si>
  <si>
    <t>variaz. riman. prodotti in lav., semil., finiti. e lav. in corso</t>
  </si>
  <si>
    <t>trattamento fine rapporto, simili e altri costi</t>
  </si>
  <si>
    <t>amm.to immob. mat., imm., e relative svalutazioni</t>
  </si>
  <si>
    <t>da crediti iscritti nelle immobilizzazioni</t>
  </si>
  <si>
    <t>da titoli iscritti nelle imm. e att. circ.che non sono partecipazioni</t>
  </si>
  <si>
    <t>Totale altri proventi finanziari</t>
  </si>
  <si>
    <t>rivalutazioni di partecipazioni, imm. finanz., altri titoli di att. circ.</t>
  </si>
  <si>
    <t>svalutazioni di partecipazioni, imm. finanz., altri titoli di att. circ.</t>
  </si>
  <si>
    <t xml:space="preserve">proventi </t>
  </si>
  <si>
    <t xml:space="preserve">oneri </t>
  </si>
  <si>
    <t>1) Partecipazioni in:</t>
  </si>
  <si>
    <t>a) imprese controllate</t>
  </si>
  <si>
    <t>b) imprese collegate</t>
  </si>
  <si>
    <t>c) imprese controllanti</t>
  </si>
  <si>
    <t>d) altre imprese</t>
  </si>
  <si>
    <t>1) Partecipazioni in imprese controllate</t>
  </si>
  <si>
    <t>2) Partecipazioni in imprese collegate</t>
  </si>
  <si>
    <t>3) Partecipazioni in imprese controllanti</t>
  </si>
  <si>
    <t>4) Altre partecipazioni</t>
  </si>
  <si>
    <t>da titoli iscritti nelle imm. che non sono partecipazioni</t>
  </si>
  <si>
    <t>di partecipazioni</t>
  </si>
  <si>
    <t>di imm.ni finanziarie  che non sono partecipazioni</t>
  </si>
  <si>
    <t>di titoli iscritti nell'attivo circolante che non sono partecipazioni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</si>
</sst>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_-;\-* #,##0.0_-;_-* &quot;-&quot;_-;_-@_-"/>
    <numFmt numFmtId="172" formatCode="#,##0_ ;\-#,##0\ "/>
    <numFmt numFmtId="173" formatCode="0;[Red]0"/>
    <numFmt numFmtId="174" formatCode="0.00;[Red]0.00"/>
    <numFmt numFmtId="175" formatCode="0.00_ ;[Red]\-0.00\ "/>
    <numFmt numFmtId="176" formatCode="0.0;[Red]0.0"/>
    <numFmt numFmtId="177" formatCode="0.000;[Red]0.000"/>
    <numFmt numFmtId="178" formatCode="0.00000"/>
    <numFmt numFmtId="179" formatCode="0.0000"/>
    <numFmt numFmtId="180" formatCode="0.0"/>
    <numFmt numFmtId="181" formatCode="_-* #,##0.00_-;\-* #,##0.00_-;_-* &quot;-&quot;_-;_-@_-"/>
    <numFmt numFmtId="182" formatCode="0_ ;[Red]\-0\ "/>
    <numFmt numFmtId="183" formatCode="0.0_ ;[Red]\-0.0\ "/>
    <numFmt numFmtId="184" formatCode="0.000_ ;[Red]\-0.000\ "/>
    <numFmt numFmtId="185" formatCode="0.0000_ ;[Red]\-0.0000\ "/>
    <numFmt numFmtId="186" formatCode="0.00000000"/>
    <numFmt numFmtId="187" formatCode="0.0000000"/>
    <numFmt numFmtId="188" formatCode="0.000000"/>
    <numFmt numFmtId="189" formatCode="0.000000000"/>
    <numFmt numFmtId="190" formatCode="0.000%"/>
    <numFmt numFmtId="191" formatCode="0.0%"/>
    <numFmt numFmtId="192" formatCode="#,##0.00000_ ;\-#,##0.00000\ "/>
    <numFmt numFmtId="193" formatCode="0.00000%"/>
    <numFmt numFmtId="194" formatCode="#,##0.0_ ;\-#,##0.0\ "/>
    <numFmt numFmtId="195" formatCode="#,##0.00_ ;\-#,##0.00\ "/>
    <numFmt numFmtId="196" formatCode="#,##0.000_ ;\-#,##0.000\ "/>
    <numFmt numFmtId="197" formatCode="&quot;L.&quot;\ #,##0"/>
    <numFmt numFmtId="198" formatCode="_-[$€-2]\ * #,##0.00_-;\-[$€-2]\ * #,##0.00_-;_-[$€-2]\ * &quot;-&quot;??_-;_-@_-"/>
    <numFmt numFmtId="199" formatCode="&quot;L.&quot;#,##0_);\(&quot;L.&quot;#,##0\)"/>
    <numFmt numFmtId="200" formatCode="&quot;L.&quot;#,##0_);[Red]\(&quot;L.&quot;#,##0\)"/>
    <numFmt numFmtId="201" formatCode="&quot;L.&quot;#,##0.00_);\(&quot;L.&quot;#,##0.00\)"/>
    <numFmt numFmtId="202" formatCode="&quot;L.&quot;#,##0.00_);[Red]\(&quot;L.&quot;#,##0.00\)"/>
    <numFmt numFmtId="203" formatCode="_(&quot;L.&quot;* #,##0_);_(&quot;L.&quot;* \(#,##0\);_(&quot;L.&quot;* &quot;-&quot;_);_(@_)"/>
    <numFmt numFmtId="204" formatCode="_(* #,##0_);_(* \(#,##0\);_(* &quot;-&quot;_);_(@_)"/>
    <numFmt numFmtId="205" formatCode="_(&quot;L.&quot;* #,##0.00_);_(&quot;L.&quot;* \(#,##0.00\);_(&quot;L.&quot;* &quot;-&quot;??_);_(@_)"/>
    <numFmt numFmtId="206" formatCode="_(* #,##0.00_);_(* \(#,##0.00\);_(* &quot;-&quot;??_);_(@_)"/>
    <numFmt numFmtId="207" formatCode="0.0000%"/>
  </numFmts>
  <fonts count="8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0"/>
    </font>
    <font>
      <b/>
      <sz val="12"/>
      <color indexed="62"/>
      <name val="MS Sans Serif"/>
      <family val="2"/>
    </font>
    <font>
      <b/>
      <sz val="9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MS Sans Serif"/>
      <family val="2"/>
    </font>
    <font>
      <sz val="8"/>
      <color indexed="62"/>
      <name val="Arial"/>
      <family val="0"/>
    </font>
    <font>
      <b/>
      <sz val="8"/>
      <color indexed="62"/>
      <name val="MS Sans Serif"/>
      <family val="0"/>
    </font>
    <font>
      <b/>
      <sz val="8"/>
      <color indexed="62"/>
      <name val="Arial"/>
      <family val="2"/>
    </font>
    <font>
      <b/>
      <i/>
      <sz val="12"/>
      <color indexed="9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0"/>
    </font>
    <font>
      <b/>
      <u val="single"/>
      <sz val="11"/>
      <name val="Arial"/>
      <family val="2"/>
    </font>
    <font>
      <u val="single"/>
      <sz val="8.5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b/>
      <sz val="8.5"/>
      <color indexed="18"/>
      <name val="MS Sans Serif"/>
      <family val="0"/>
    </font>
    <font>
      <u val="single"/>
      <sz val="12"/>
      <color indexed="18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sz val="11"/>
      <name val="Arial"/>
      <family val="0"/>
    </font>
    <font>
      <sz val="11"/>
      <name val="MS Sans Serif"/>
      <family val="0"/>
    </font>
    <font>
      <b/>
      <sz val="11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9"/>
      <name val="Arial"/>
      <family val="0"/>
    </font>
    <font>
      <i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>
        <color indexed="12"/>
      </left>
      <right style="thin"/>
      <top style="double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 style="dotted">
        <color indexed="48"/>
      </bottom>
    </border>
    <border>
      <left style="thin"/>
      <right style="double">
        <color indexed="12"/>
      </right>
      <top style="double">
        <color indexed="10"/>
      </top>
      <bottom style="dotted">
        <color indexed="48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double">
        <color indexed="12"/>
      </right>
      <top>
        <color indexed="63"/>
      </top>
      <bottom style="double">
        <color indexed="10"/>
      </bottom>
    </border>
    <border>
      <left style="double">
        <color indexed="12"/>
      </left>
      <right style="thin"/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 style="double">
        <color indexed="12"/>
      </right>
      <top>
        <color indexed="63"/>
      </top>
      <bottom style="thin"/>
    </border>
    <border>
      <left style="thin"/>
      <right style="double">
        <color indexed="12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double">
        <color indexed="12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/>
      <top style="double">
        <color indexed="10"/>
      </top>
      <bottom style="double">
        <color indexed="12"/>
      </bottom>
    </border>
    <border>
      <left style="thin"/>
      <right style="thin"/>
      <top style="double">
        <color indexed="10"/>
      </top>
      <bottom style="double">
        <color indexed="12"/>
      </bottom>
    </border>
    <border>
      <left style="thin"/>
      <right style="double">
        <color indexed="12"/>
      </right>
      <top style="double">
        <color indexed="10"/>
      </top>
      <bottom style="double">
        <color indexed="1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0"/>
      </left>
      <right>
        <color indexed="63"/>
      </right>
      <top style="double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double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1"/>
      </left>
      <right style="thin">
        <color indexed="11"/>
      </right>
      <top style="double">
        <color indexed="48"/>
      </top>
      <bottom style="thin">
        <color indexed="48"/>
      </bottom>
    </border>
    <border>
      <left style="thin">
        <color indexed="33"/>
      </left>
      <right style="thin">
        <color indexed="33"/>
      </right>
      <top style="double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0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1"/>
      </left>
      <right style="thin">
        <color indexed="11"/>
      </right>
      <top style="thin">
        <color indexed="48"/>
      </top>
      <bottom style="thin">
        <color indexed="48"/>
      </bottom>
    </border>
    <border>
      <left style="thin">
        <color indexed="33"/>
      </left>
      <right style="thin">
        <color indexed="3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>
        <color indexed="63"/>
      </right>
      <top style="thin">
        <color indexed="48"/>
      </top>
      <bottom style="medium">
        <color indexed="48"/>
      </bottom>
    </border>
    <border>
      <left style="thin">
        <color indexed="10"/>
      </left>
      <right style="thin">
        <color indexed="10"/>
      </right>
      <top style="thin">
        <color indexed="48"/>
      </top>
      <bottom style="medium">
        <color indexed="48"/>
      </bottom>
    </border>
    <border>
      <left style="thin">
        <color indexed="11"/>
      </left>
      <right style="thin">
        <color indexed="11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 style="thin">
        <color indexed="33"/>
      </left>
      <right style="thin">
        <color indexed="33"/>
      </right>
      <top style="thin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10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 style="thin">
        <color indexed="11"/>
      </left>
      <right style="thin">
        <color indexed="11"/>
      </right>
      <top>
        <color indexed="63"/>
      </top>
      <bottom style="double">
        <color indexed="48"/>
      </bottom>
    </border>
    <border>
      <left style="thin">
        <color indexed="33"/>
      </left>
      <right style="thin">
        <color indexed="33"/>
      </right>
      <top>
        <color indexed="63"/>
      </top>
      <bottom style="double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double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48"/>
      </top>
      <bottom>
        <color indexed="63"/>
      </bottom>
    </border>
    <border>
      <left style="thin">
        <color indexed="33"/>
      </left>
      <right style="thin">
        <color indexed="3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double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double">
        <color indexed="48"/>
      </bottom>
    </border>
    <border>
      <left style="thin">
        <color indexed="11"/>
      </left>
      <right style="thin">
        <color indexed="11"/>
      </right>
      <top style="medium">
        <color indexed="48"/>
      </top>
      <bottom style="double">
        <color indexed="48"/>
      </bottom>
    </border>
    <border>
      <left style="thin">
        <color indexed="33"/>
      </left>
      <right style="thin">
        <color indexed="33"/>
      </right>
      <top style="medium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medium">
        <color indexed="18"/>
      </bottom>
    </border>
    <border>
      <left style="double">
        <color indexed="18"/>
      </left>
      <right style="thin"/>
      <top>
        <color indexed="63"/>
      </top>
      <bottom>
        <color indexed="63"/>
      </bottom>
    </border>
    <border>
      <left style="thin"/>
      <right style="double">
        <color indexed="18"/>
      </right>
      <top>
        <color indexed="63"/>
      </top>
      <bottom>
        <color indexed="63"/>
      </bottom>
    </border>
    <border>
      <left style="thin"/>
      <right style="double">
        <color indexed="18"/>
      </right>
      <top style="thin"/>
      <bottom style="double"/>
    </border>
    <border>
      <left style="thin"/>
      <right style="medium">
        <color indexed="18"/>
      </right>
      <top style="dashed"/>
      <bottom style="thin"/>
    </border>
    <border>
      <left>
        <color indexed="63"/>
      </left>
      <right style="medium">
        <color indexed="18"/>
      </right>
      <top style="thin"/>
      <bottom style="double"/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double">
        <color indexed="12"/>
      </top>
      <bottom style="thin"/>
    </border>
    <border>
      <left style="thin"/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double">
        <color indexed="48"/>
      </bottom>
    </border>
    <border>
      <left style="thin">
        <color indexed="11"/>
      </left>
      <right style="thin">
        <color indexed="33"/>
      </right>
      <top style="thin">
        <color indexed="48"/>
      </top>
      <bottom style="thin">
        <color indexed="48"/>
      </bottom>
    </border>
    <border>
      <left style="thin">
        <color indexed="11"/>
      </left>
      <right style="thin">
        <color indexed="33"/>
      </right>
      <top style="thin">
        <color indexed="48"/>
      </top>
      <bottom>
        <color indexed="63"/>
      </bottom>
    </border>
    <border>
      <left style="thin">
        <color indexed="11"/>
      </left>
      <right style="thin">
        <color indexed="33"/>
      </right>
      <top style="medium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double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double">
        <color indexed="48"/>
      </top>
      <bottom style="thin">
        <color indexed="48"/>
      </bottom>
    </border>
    <border>
      <left style="thin">
        <color indexed="11"/>
      </left>
      <right style="thin">
        <color indexed="33"/>
      </right>
      <top style="double">
        <color indexed="48"/>
      </top>
      <bottom style="thin">
        <color indexed="48"/>
      </bottom>
    </border>
    <border>
      <left style="double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thin"/>
      <right style="medium">
        <color indexed="18"/>
      </right>
      <top style="dashed"/>
      <bottom>
        <color indexed="63"/>
      </bottom>
    </border>
    <border>
      <left style="thin"/>
      <right style="medium">
        <color indexed="18"/>
      </right>
      <top>
        <color indexed="63"/>
      </top>
      <bottom style="dashed"/>
    </border>
    <border>
      <left style="double">
        <color indexed="18"/>
      </left>
      <right style="double">
        <color indexed="18"/>
      </right>
      <top style="thin"/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 style="dashed"/>
    </border>
    <border>
      <left style="double">
        <color indexed="18"/>
      </left>
      <right style="double">
        <color indexed="18"/>
      </right>
      <top style="dashed"/>
      <bottom>
        <color indexed="63"/>
      </bottom>
    </border>
    <border>
      <left style="thin"/>
      <right style="medium">
        <color indexed="18"/>
      </right>
      <top style="double"/>
      <bottom>
        <color indexed="63"/>
      </bottom>
    </border>
    <border>
      <left style="thin"/>
      <right style="medium">
        <color indexed="18"/>
      </right>
      <top>
        <color indexed="63"/>
      </top>
      <bottom>
        <color indexed="63"/>
      </bottom>
    </border>
    <border>
      <left style="thin"/>
      <right style="medium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 style="thin"/>
      <top>
        <color indexed="63"/>
      </top>
      <bottom style="double">
        <color indexed="18"/>
      </bottom>
    </border>
    <border>
      <left style="thin"/>
      <right style="double">
        <color indexed="18"/>
      </right>
      <top style="double"/>
      <bottom>
        <color indexed="63"/>
      </bottom>
    </border>
    <border>
      <left style="thin"/>
      <right style="double">
        <color indexed="18"/>
      </right>
      <top>
        <color indexed="63"/>
      </top>
      <bottom style="double">
        <color indexed="18"/>
      </bottom>
    </border>
    <border>
      <left style="thin"/>
      <right style="double">
        <color indexed="18"/>
      </right>
      <top>
        <color indexed="63"/>
      </top>
      <bottom style="dotted"/>
    </border>
    <border>
      <left style="thin"/>
      <right style="double">
        <color indexed="18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8"/>
      </bottom>
    </border>
    <border>
      <left style="thin"/>
      <right style="double">
        <color indexed="18"/>
      </right>
      <top style="dashed"/>
      <bottom>
        <color indexed="63"/>
      </bottom>
    </border>
    <border>
      <left style="thin"/>
      <right style="double">
        <color indexed="18"/>
      </right>
      <top>
        <color indexed="63"/>
      </top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0" fontId="71" fillId="20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 applyProtection="1">
      <alignment horizontal="centerContinuous"/>
      <protection/>
    </xf>
    <xf numFmtId="3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left"/>
    </xf>
    <xf numFmtId="3" fontId="5" fillId="33" borderId="12" xfId="0" applyNumberFormat="1" applyFont="1" applyFill="1" applyBorder="1" applyAlignment="1">
      <alignment horizontal="centerContinuous"/>
    </xf>
    <xf numFmtId="3" fontId="5" fillId="33" borderId="11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Continuous"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20" xfId="0" applyNumberFormat="1" applyFont="1" applyFill="1" applyBorder="1" applyAlignment="1">
      <alignment/>
    </xf>
    <xf numFmtId="41" fontId="3" fillId="34" borderId="21" xfId="47" applyFont="1" applyFill="1" applyBorder="1" applyAlignment="1">
      <alignment/>
    </xf>
    <xf numFmtId="41" fontId="3" fillId="33" borderId="21" xfId="47" applyFont="1" applyFill="1" applyBorder="1" applyAlignment="1">
      <alignment/>
    </xf>
    <xf numFmtId="3" fontId="3" fillId="33" borderId="17" xfId="0" applyNumberFormat="1" applyFont="1" applyFill="1" applyBorder="1" applyAlignment="1">
      <alignment horizontal="right"/>
    </xf>
    <xf numFmtId="41" fontId="3" fillId="33" borderId="22" xfId="47" applyFont="1" applyFill="1" applyBorder="1" applyAlignment="1">
      <alignment/>
    </xf>
    <xf numFmtId="41" fontId="3" fillId="34" borderId="23" xfId="47" applyFont="1" applyFill="1" applyBorder="1" applyAlignment="1">
      <alignment/>
    </xf>
    <xf numFmtId="41" fontId="3" fillId="33" borderId="23" xfId="47" applyFont="1" applyFill="1" applyBorder="1" applyAlignment="1">
      <alignment/>
    </xf>
    <xf numFmtId="41" fontId="3" fillId="34" borderId="15" xfId="47" applyFont="1" applyFill="1" applyBorder="1" applyAlignment="1">
      <alignment/>
    </xf>
    <xf numFmtId="41" fontId="3" fillId="33" borderId="15" xfId="47" applyFont="1" applyFill="1" applyBorder="1" applyAlignment="1">
      <alignment/>
    </xf>
    <xf numFmtId="41" fontId="3" fillId="34" borderId="24" xfId="47" applyFont="1" applyFill="1" applyBorder="1" applyAlignment="1">
      <alignment/>
    </xf>
    <xf numFmtId="41" fontId="3" fillId="33" borderId="25" xfId="47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41" fontId="3" fillId="34" borderId="26" xfId="47" applyFont="1" applyFill="1" applyBorder="1" applyAlignment="1">
      <alignment/>
    </xf>
    <xf numFmtId="41" fontId="3" fillId="33" borderId="27" xfId="47" applyFont="1" applyFill="1" applyBorder="1" applyAlignment="1">
      <alignment/>
    </xf>
    <xf numFmtId="41" fontId="3" fillId="34" borderId="25" xfId="47" applyFont="1" applyFill="1" applyBorder="1" applyAlignment="1">
      <alignment/>
    </xf>
    <xf numFmtId="41" fontId="3" fillId="33" borderId="28" xfId="47" applyFont="1" applyFill="1" applyBorder="1" applyAlignment="1">
      <alignment/>
    </xf>
    <xf numFmtId="41" fontId="3" fillId="34" borderId="17" xfId="47" applyFont="1" applyFill="1" applyBorder="1" applyAlignment="1">
      <alignment/>
    </xf>
    <xf numFmtId="41" fontId="3" fillId="33" borderId="19" xfId="47" applyFont="1" applyFill="1" applyBorder="1" applyAlignment="1">
      <alignment/>
    </xf>
    <xf numFmtId="41" fontId="3" fillId="34" borderId="29" xfId="47" applyFont="1" applyFill="1" applyBorder="1" applyAlignment="1">
      <alignment/>
    </xf>
    <xf numFmtId="41" fontId="3" fillId="33" borderId="29" xfId="47" applyFont="1" applyFill="1" applyBorder="1" applyAlignment="1">
      <alignment/>
    </xf>
    <xf numFmtId="41" fontId="3" fillId="33" borderId="30" xfId="47" applyFont="1" applyFill="1" applyBorder="1" applyAlignment="1">
      <alignment/>
    </xf>
    <xf numFmtId="41" fontId="3" fillId="33" borderId="17" xfId="47" applyFont="1" applyFill="1" applyBorder="1" applyAlignment="1">
      <alignment/>
    </xf>
    <xf numFmtId="41" fontId="3" fillId="34" borderId="18" xfId="47" applyFont="1" applyFill="1" applyBorder="1" applyAlignment="1">
      <alignment/>
    </xf>
    <xf numFmtId="41" fontId="3" fillId="33" borderId="18" xfId="47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33" xfId="0" applyFont="1" applyFill="1" applyBorder="1" applyAlignment="1">
      <alignment/>
    </xf>
    <xf numFmtId="41" fontId="3" fillId="0" borderId="34" xfId="47" applyFont="1" applyFill="1" applyBorder="1" applyAlignment="1">
      <alignment horizontal="centerContinuous"/>
    </xf>
    <xf numFmtId="41" fontId="3" fillId="0" borderId="35" xfId="47" applyFont="1" applyFill="1" applyBorder="1" applyAlignment="1">
      <alignment horizontal="centerContinuous"/>
    </xf>
    <xf numFmtId="0" fontId="7" fillId="0" borderId="36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41" fontId="3" fillId="34" borderId="39" xfId="47" applyFont="1" applyFill="1" applyBorder="1" applyAlignment="1">
      <alignment/>
    </xf>
    <xf numFmtId="41" fontId="3" fillId="34" borderId="40" xfId="47" applyFont="1" applyFill="1" applyBorder="1" applyAlignment="1">
      <alignment/>
    </xf>
    <xf numFmtId="41" fontId="3" fillId="0" borderId="40" xfId="47" applyFont="1" applyFill="1" applyBorder="1" applyAlignment="1">
      <alignment/>
    </xf>
    <xf numFmtId="41" fontId="3" fillId="0" borderId="41" xfId="47" applyFont="1" applyFill="1" applyBorder="1" applyAlignment="1">
      <alignment/>
    </xf>
    <xf numFmtId="0" fontId="7" fillId="0" borderId="42" xfId="0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41" fontId="3" fillId="0" borderId="17" xfId="47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 applyProtection="1">
      <alignment/>
      <protection locked="0"/>
    </xf>
    <xf numFmtId="41" fontId="7" fillId="0" borderId="47" xfId="0" applyNumberFormat="1" applyFont="1" applyFill="1" applyBorder="1" applyAlignment="1" applyProtection="1">
      <alignment/>
      <protection locked="0"/>
    </xf>
    <xf numFmtId="41" fontId="7" fillId="0" borderId="48" xfId="0" applyNumberFormat="1" applyFont="1" applyFill="1" applyBorder="1" applyAlignment="1" applyProtection="1">
      <alignment/>
      <protection locked="0"/>
    </xf>
    <xf numFmtId="0" fontId="7" fillId="0" borderId="45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41" fontId="7" fillId="0" borderId="50" xfId="0" applyNumberFormat="1" applyFont="1" applyFill="1" applyBorder="1" applyAlignment="1">
      <alignment/>
    </xf>
    <xf numFmtId="41" fontId="7" fillId="0" borderId="43" xfId="47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 applyProtection="1">
      <alignment/>
      <protection locked="0"/>
    </xf>
    <xf numFmtId="41" fontId="7" fillId="0" borderId="47" xfId="0" applyNumberFormat="1" applyFont="1" applyFill="1" applyBorder="1" applyAlignment="1">
      <alignment/>
    </xf>
    <xf numFmtId="41" fontId="7" fillId="0" borderId="48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41" fontId="3" fillId="0" borderId="25" xfId="47" applyFont="1" applyFill="1" applyBorder="1" applyAlignment="1">
      <alignment/>
    </xf>
    <xf numFmtId="41" fontId="3" fillId="0" borderId="53" xfId="47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41" fontId="3" fillId="0" borderId="54" xfId="47" applyFont="1" applyFill="1" applyBorder="1" applyAlignment="1">
      <alignment/>
    </xf>
    <xf numFmtId="0" fontId="7" fillId="0" borderId="55" xfId="0" applyFont="1" applyFill="1" applyBorder="1" applyAlignment="1">
      <alignment/>
    </xf>
    <xf numFmtId="41" fontId="7" fillId="0" borderId="56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51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41" fontId="7" fillId="0" borderId="17" xfId="0" applyNumberFormat="1" applyFont="1" applyFill="1" applyBorder="1" applyAlignment="1" applyProtection="1">
      <alignment/>
      <protection locked="0"/>
    </xf>
    <xf numFmtId="41" fontId="9" fillId="0" borderId="61" xfId="0" applyNumberFormat="1" applyFont="1" applyFill="1" applyBorder="1" applyAlignment="1">
      <alignment/>
    </xf>
    <xf numFmtId="41" fontId="9" fillId="0" borderId="62" xfId="0" applyNumberFormat="1" applyFont="1" applyFill="1" applyBorder="1" applyAlignment="1">
      <alignment/>
    </xf>
    <xf numFmtId="41" fontId="9" fillId="0" borderId="63" xfId="0" applyNumberFormat="1" applyFont="1" applyFill="1" applyBorder="1" applyAlignment="1">
      <alignment/>
    </xf>
    <xf numFmtId="41" fontId="0" fillId="33" borderId="0" xfId="47" applyFill="1" applyAlignment="1">
      <alignment/>
    </xf>
    <xf numFmtId="0" fontId="11" fillId="33" borderId="0" xfId="0" applyFont="1" applyFill="1" applyAlignment="1">
      <alignment horizontal="center"/>
    </xf>
    <xf numFmtId="41" fontId="11" fillId="33" borderId="0" xfId="47" applyFont="1" applyFill="1" applyAlignment="1">
      <alignment horizontal="center"/>
    </xf>
    <xf numFmtId="0" fontId="3" fillId="33" borderId="64" xfId="0" applyFont="1" applyFill="1" applyBorder="1" applyAlignment="1">
      <alignment/>
    </xf>
    <xf numFmtId="0" fontId="3" fillId="33" borderId="65" xfId="0" applyFont="1" applyFill="1" applyBorder="1" applyAlignment="1">
      <alignment/>
    </xf>
    <xf numFmtId="41" fontId="3" fillId="34" borderId="66" xfId="47" applyFont="1" applyFill="1" applyBorder="1" applyAlignment="1">
      <alignment/>
    </xf>
    <xf numFmtId="41" fontId="3" fillId="33" borderId="66" xfId="47" applyFont="1" applyFill="1" applyBorder="1" applyAlignment="1">
      <alignment/>
    </xf>
    <xf numFmtId="41" fontId="3" fillId="33" borderId="67" xfId="47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" fillId="33" borderId="0" xfId="0" applyFont="1" applyFill="1" applyAlignment="1">
      <alignment/>
    </xf>
    <xf numFmtId="41" fontId="3" fillId="33" borderId="68" xfId="47" applyFont="1" applyFill="1" applyBorder="1" applyAlignment="1">
      <alignment/>
    </xf>
    <xf numFmtId="41" fontId="6" fillId="34" borderId="17" xfId="47" applyFont="1" applyFill="1" applyBorder="1" applyAlignment="1">
      <alignment/>
    </xf>
    <xf numFmtId="41" fontId="6" fillId="33" borderId="18" xfId="47" applyFont="1" applyFill="1" applyBorder="1" applyAlignment="1">
      <alignment/>
    </xf>
    <xf numFmtId="0" fontId="11" fillId="33" borderId="0" xfId="0" applyFont="1" applyFill="1" applyAlignment="1">
      <alignment/>
    </xf>
    <xf numFmtId="41" fontId="3" fillId="34" borderId="69" xfId="47" applyFont="1" applyFill="1" applyBorder="1" applyAlignment="1">
      <alignment/>
    </xf>
    <xf numFmtId="41" fontId="3" fillId="33" borderId="69" xfId="47" applyFont="1" applyFill="1" applyBorder="1" applyAlignment="1">
      <alignment/>
    </xf>
    <xf numFmtId="41" fontId="6" fillId="34" borderId="70" xfId="47" applyFont="1" applyFill="1" applyBorder="1" applyAlignment="1">
      <alignment/>
    </xf>
    <xf numFmtId="41" fontId="6" fillId="33" borderId="17" xfId="47" applyFont="1" applyFill="1" applyBorder="1" applyAlignment="1">
      <alignment/>
    </xf>
    <xf numFmtId="41" fontId="6" fillId="33" borderId="70" xfId="47" applyFont="1" applyFill="1" applyBorder="1" applyAlignment="1">
      <alignment/>
    </xf>
    <xf numFmtId="41" fontId="3" fillId="33" borderId="40" xfId="47" applyFont="1" applyFill="1" applyBorder="1" applyAlignment="1">
      <alignment/>
    </xf>
    <xf numFmtId="41" fontId="3" fillId="33" borderId="0" xfId="47" applyFont="1" applyFill="1" applyBorder="1" applyAlignment="1">
      <alignment/>
    </xf>
    <xf numFmtId="41" fontId="3" fillId="34" borderId="71" xfId="47" applyFont="1" applyFill="1" applyBorder="1" applyAlignment="1">
      <alignment/>
    </xf>
    <xf numFmtId="41" fontId="3" fillId="34" borderId="72" xfId="47" applyFont="1" applyFill="1" applyBorder="1" applyAlignment="1">
      <alignment/>
    </xf>
    <xf numFmtId="41" fontId="3" fillId="34" borderId="32" xfId="47" applyFont="1" applyFill="1" applyBorder="1" applyAlignment="1">
      <alignment/>
    </xf>
    <xf numFmtId="41" fontId="3" fillId="33" borderId="32" xfId="47" applyFont="1" applyFill="1" applyBorder="1" applyAlignment="1">
      <alignment/>
    </xf>
    <xf numFmtId="41" fontId="3" fillId="33" borderId="65" xfId="47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73" xfId="0" applyFont="1" applyBorder="1" applyAlignment="1">
      <alignment horizontal="center"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41" fontId="7" fillId="0" borderId="75" xfId="0" applyNumberFormat="1" applyFont="1" applyBorder="1" applyAlignment="1">
      <alignment/>
    </xf>
    <xf numFmtId="41" fontId="7" fillId="0" borderId="76" xfId="0" applyNumberFormat="1" applyFont="1" applyBorder="1" applyAlignment="1">
      <alignment/>
    </xf>
    <xf numFmtId="0" fontId="7" fillId="35" borderId="77" xfId="0" applyFont="1" applyFill="1" applyBorder="1" applyAlignment="1" applyProtection="1">
      <alignment/>
      <protection locked="0"/>
    </xf>
    <xf numFmtId="41" fontId="7" fillId="0" borderId="78" xfId="0" applyNumberFormat="1" applyFont="1" applyBorder="1" applyAlignment="1">
      <alignment/>
    </xf>
    <xf numFmtId="41" fontId="7" fillId="0" borderId="79" xfId="0" applyNumberFormat="1" applyFont="1" applyBorder="1" applyAlignment="1">
      <alignment/>
    </xf>
    <xf numFmtId="0" fontId="7" fillId="35" borderId="80" xfId="0" applyFont="1" applyFill="1" applyBorder="1" applyAlignment="1" applyProtection="1">
      <alignment/>
      <protection locked="0"/>
    </xf>
    <xf numFmtId="41" fontId="7" fillId="0" borderId="81" xfId="0" applyNumberFormat="1" applyFont="1" applyBorder="1" applyAlignment="1">
      <alignment/>
    </xf>
    <xf numFmtId="0" fontId="7" fillId="0" borderId="82" xfId="0" applyFont="1" applyBorder="1" applyAlignment="1">
      <alignment/>
    </xf>
    <xf numFmtId="41" fontId="7" fillId="0" borderId="83" xfId="0" applyNumberFormat="1" applyFont="1" applyBorder="1" applyAlignment="1">
      <alignment/>
    </xf>
    <xf numFmtId="41" fontId="7" fillId="0" borderId="84" xfId="0" applyNumberFormat="1" applyFont="1" applyBorder="1" applyAlignment="1">
      <alignment/>
    </xf>
    <xf numFmtId="0" fontId="7" fillId="35" borderId="85" xfId="0" applyFont="1" applyFill="1" applyBorder="1" applyAlignment="1" applyProtection="1">
      <alignment/>
      <protection locked="0"/>
    </xf>
    <xf numFmtId="41" fontId="7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0" fontId="7" fillId="35" borderId="88" xfId="0" applyFont="1" applyFill="1" applyBorder="1" applyAlignment="1" applyProtection="1">
      <alignment/>
      <protection locked="0"/>
    </xf>
    <xf numFmtId="41" fontId="7" fillId="0" borderId="89" xfId="0" applyNumberFormat="1" applyFont="1" applyBorder="1" applyAlignment="1">
      <alignment/>
    </xf>
    <xf numFmtId="41" fontId="7" fillId="0" borderId="90" xfId="0" applyNumberFormat="1" applyFont="1" applyBorder="1" applyAlignment="1">
      <alignment/>
    </xf>
    <xf numFmtId="41" fontId="7" fillId="0" borderId="91" xfId="0" applyNumberFormat="1" applyFont="1" applyBorder="1" applyAlignment="1">
      <alignment/>
    </xf>
    <xf numFmtId="41" fontId="7" fillId="0" borderId="92" xfId="0" applyNumberFormat="1" applyFont="1" applyBorder="1" applyAlignment="1">
      <alignment/>
    </xf>
    <xf numFmtId="0" fontId="7" fillId="35" borderId="93" xfId="0" applyFont="1" applyFill="1" applyBorder="1" applyAlignment="1" applyProtection="1">
      <alignment/>
      <protection locked="0"/>
    </xf>
    <xf numFmtId="41" fontId="7" fillId="0" borderId="94" xfId="0" applyNumberFormat="1" applyFont="1" applyBorder="1" applyAlignment="1">
      <alignment/>
    </xf>
    <xf numFmtId="0" fontId="7" fillId="35" borderId="95" xfId="0" applyFont="1" applyFill="1" applyBorder="1" applyAlignment="1" applyProtection="1">
      <alignment/>
      <protection locked="0"/>
    </xf>
    <xf numFmtId="41" fontId="7" fillId="0" borderId="96" xfId="47" applyFont="1" applyBorder="1" applyAlignment="1">
      <alignment/>
    </xf>
    <xf numFmtId="0" fontId="11" fillId="0" borderId="82" xfId="0" applyFont="1" applyBorder="1" applyAlignment="1">
      <alignment horizontal="center"/>
    </xf>
    <xf numFmtId="41" fontId="12" fillId="0" borderId="97" xfId="0" applyNumberFormat="1" applyFont="1" applyBorder="1" applyAlignment="1">
      <alignment/>
    </xf>
    <xf numFmtId="0" fontId="12" fillId="0" borderId="98" xfId="0" applyFont="1" applyBorder="1" applyAlignment="1" applyProtection="1">
      <alignment/>
      <protection locked="0"/>
    </xf>
    <xf numFmtId="41" fontId="12" fillId="0" borderId="99" xfId="0" applyNumberFormat="1" applyFont="1" applyBorder="1" applyAlignment="1">
      <alignment/>
    </xf>
    <xf numFmtId="41" fontId="12" fillId="0" borderId="100" xfId="0" applyNumberFormat="1" applyFont="1" applyBorder="1" applyAlignment="1">
      <alignment/>
    </xf>
    <xf numFmtId="0" fontId="12" fillId="0" borderId="101" xfId="0" applyFont="1" applyBorder="1" applyAlignment="1" applyProtection="1">
      <alignment/>
      <protection locked="0"/>
    </xf>
    <xf numFmtId="41" fontId="12" fillId="0" borderId="102" xfId="0" applyNumberFormat="1" applyFont="1" applyBorder="1" applyAlignment="1">
      <alignment/>
    </xf>
    <xf numFmtId="41" fontId="7" fillId="36" borderId="103" xfId="0" applyNumberFormat="1" applyFont="1" applyFill="1" applyBorder="1" applyAlignment="1">
      <alignment/>
    </xf>
    <xf numFmtId="0" fontId="7" fillId="0" borderId="81" xfId="0" applyFont="1" applyBorder="1" applyAlignment="1" applyProtection="1">
      <alignment/>
      <protection locked="0"/>
    </xf>
    <xf numFmtId="41" fontId="7" fillId="0" borderId="81" xfId="0" applyNumberFormat="1" applyFont="1" applyBorder="1" applyAlignment="1" applyProtection="1">
      <alignment/>
      <protection locked="0"/>
    </xf>
    <xf numFmtId="41" fontId="7" fillId="0" borderId="74" xfId="0" applyNumberFormat="1" applyFont="1" applyBorder="1" applyAlignment="1" applyProtection="1">
      <alignment/>
      <protection locked="0"/>
    </xf>
    <xf numFmtId="41" fontId="7" fillId="0" borderId="78" xfId="0" applyNumberFormat="1" applyFont="1" applyBorder="1" applyAlignment="1" applyProtection="1">
      <alignment/>
      <protection locked="0"/>
    </xf>
    <xf numFmtId="41" fontId="7" fillId="0" borderId="79" xfId="0" applyNumberFormat="1" applyFont="1" applyBorder="1" applyAlignment="1" applyProtection="1">
      <alignment/>
      <protection locked="0"/>
    </xf>
    <xf numFmtId="0" fontId="7" fillId="0" borderId="89" xfId="0" applyFont="1" applyBorder="1" applyAlignment="1" applyProtection="1">
      <alignment/>
      <protection locked="0"/>
    </xf>
    <xf numFmtId="41" fontId="7" fillId="0" borderId="89" xfId="0" applyNumberFormat="1" applyFont="1" applyBorder="1" applyAlignment="1" applyProtection="1">
      <alignment/>
      <protection locked="0"/>
    </xf>
    <xf numFmtId="41" fontId="7" fillId="0" borderId="82" xfId="0" applyNumberFormat="1" applyFont="1" applyBorder="1" applyAlignment="1" applyProtection="1">
      <alignment/>
      <protection locked="0"/>
    </xf>
    <xf numFmtId="41" fontId="7" fillId="0" borderId="86" xfId="0" applyNumberFormat="1" applyFont="1" applyBorder="1" applyAlignment="1" applyProtection="1">
      <alignment/>
      <protection locked="0"/>
    </xf>
    <xf numFmtId="41" fontId="7" fillId="0" borderId="87" xfId="0" applyNumberFormat="1" applyFont="1" applyBorder="1" applyAlignment="1" applyProtection="1">
      <alignment/>
      <protection locked="0"/>
    </xf>
    <xf numFmtId="0" fontId="7" fillId="0" borderId="104" xfId="0" applyFont="1" applyBorder="1" applyAlignment="1" applyProtection="1">
      <alignment/>
      <protection locked="0"/>
    </xf>
    <xf numFmtId="0" fontId="7" fillId="0" borderId="105" xfId="0" applyFont="1" applyBorder="1" applyAlignment="1" applyProtection="1">
      <alignment/>
      <protection locked="0"/>
    </xf>
    <xf numFmtId="0" fontId="7" fillId="0" borderId="106" xfId="0" applyFont="1" applyBorder="1" applyAlignment="1" applyProtection="1">
      <alignment/>
      <protection locked="0"/>
    </xf>
    <xf numFmtId="0" fontId="7" fillId="0" borderId="107" xfId="0" applyFont="1" applyBorder="1" applyAlignment="1" applyProtection="1">
      <alignment/>
      <protection locked="0"/>
    </xf>
    <xf numFmtId="0" fontId="13" fillId="0" borderId="108" xfId="0" applyFont="1" applyBorder="1" applyAlignment="1">
      <alignment/>
    </xf>
    <xf numFmtId="41" fontId="7" fillId="0" borderId="108" xfId="0" applyNumberFormat="1" applyFont="1" applyBorder="1" applyAlignment="1">
      <alignment/>
    </xf>
    <xf numFmtId="41" fontId="7" fillId="0" borderId="109" xfId="0" applyNumberFormat="1" applyFont="1" applyBorder="1" applyAlignment="1">
      <alignment/>
    </xf>
    <xf numFmtId="41" fontId="7" fillId="0" borderId="110" xfId="0" applyNumberFormat="1" applyFont="1" applyBorder="1" applyAlignment="1">
      <alignment/>
    </xf>
    <xf numFmtId="41" fontId="7" fillId="0" borderId="111" xfId="47" applyFont="1" applyBorder="1" applyAlignment="1">
      <alignment/>
    </xf>
    <xf numFmtId="41" fontId="7" fillId="0" borderId="108" xfId="47" applyFont="1" applyBorder="1" applyAlignment="1">
      <alignment/>
    </xf>
    <xf numFmtId="0" fontId="7" fillId="37" borderId="4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15" fillId="34" borderId="24" xfId="0" applyNumberFormat="1" applyFont="1" applyFill="1" applyBorder="1" applyAlignment="1">
      <alignment/>
    </xf>
    <xf numFmtId="3" fontId="16" fillId="34" borderId="112" xfId="0" applyNumberFormat="1" applyFont="1" applyFill="1" applyBorder="1" applyAlignment="1">
      <alignment horizontal="center"/>
    </xf>
    <xf numFmtId="3" fontId="16" fillId="34" borderId="112" xfId="0" applyNumberFormat="1" applyFont="1" applyFill="1" applyBorder="1" applyAlignment="1">
      <alignment horizontal="left"/>
    </xf>
    <xf numFmtId="3" fontId="16" fillId="34" borderId="112" xfId="0" applyNumberFormat="1" applyFont="1" applyFill="1" applyBorder="1" applyAlignment="1">
      <alignment horizontal="centerContinuous"/>
    </xf>
    <xf numFmtId="3" fontId="17" fillId="34" borderId="113" xfId="0" applyNumberFormat="1" applyFont="1" applyFill="1" applyBorder="1" applyAlignment="1">
      <alignment horizontal="centerContinuous"/>
    </xf>
    <xf numFmtId="3" fontId="7" fillId="33" borderId="15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41" fontId="7" fillId="33" borderId="112" xfId="47" applyFont="1" applyFill="1" applyBorder="1" applyAlignment="1">
      <alignment/>
    </xf>
    <xf numFmtId="41" fontId="7" fillId="33" borderId="0" xfId="47" applyFont="1" applyFill="1" applyBorder="1" applyAlignment="1">
      <alignment/>
    </xf>
    <xf numFmtId="3" fontId="16" fillId="33" borderId="0" xfId="0" applyNumberFormat="1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centerContinuous"/>
    </xf>
    <xf numFmtId="3" fontId="16" fillId="33" borderId="0" xfId="0" applyNumberFormat="1" applyFont="1" applyFill="1" applyBorder="1" applyAlignment="1">
      <alignment horizontal="center"/>
    </xf>
    <xf numFmtId="3" fontId="17" fillId="33" borderId="65" xfId="0" applyNumberFormat="1" applyFont="1" applyFill="1" applyBorder="1" applyAlignment="1">
      <alignment horizontal="centerContinuous"/>
    </xf>
    <xf numFmtId="3" fontId="17" fillId="33" borderId="18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1" fontId="7" fillId="33" borderId="114" xfId="47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41" fontId="7" fillId="33" borderId="70" xfId="47" applyFont="1" applyFill="1" applyBorder="1" applyAlignment="1">
      <alignment/>
    </xf>
    <xf numFmtId="41" fontId="7" fillId="33" borderId="115" xfId="47" applyFont="1" applyFill="1" applyBorder="1" applyAlignment="1">
      <alignment/>
    </xf>
    <xf numFmtId="41" fontId="7" fillId="33" borderId="116" xfId="47" applyFont="1" applyFill="1" applyBorder="1" applyAlignment="1">
      <alignment/>
    </xf>
    <xf numFmtId="41" fontId="7" fillId="33" borderId="18" xfId="47" applyFont="1" applyFill="1" applyBorder="1" applyAlignment="1">
      <alignment/>
    </xf>
    <xf numFmtId="41" fontId="7" fillId="33" borderId="117" xfId="47" applyFont="1" applyFill="1" applyBorder="1" applyAlignment="1">
      <alignment/>
    </xf>
    <xf numFmtId="41" fontId="7" fillId="33" borderId="118" xfId="47" applyFont="1" applyFill="1" applyBorder="1" applyAlignment="1">
      <alignment/>
    </xf>
    <xf numFmtId="41" fontId="7" fillId="33" borderId="119" xfId="47" applyFont="1" applyFill="1" applyBorder="1" applyAlignment="1">
      <alignment/>
    </xf>
    <xf numFmtId="41" fontId="7" fillId="33" borderId="113" xfId="47" applyFont="1" applyFill="1" applyBorder="1" applyAlignment="1">
      <alignment/>
    </xf>
    <xf numFmtId="3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9" xfId="0" applyFont="1" applyFill="1" applyBorder="1" applyAlignment="1">
      <alignment/>
    </xf>
    <xf numFmtId="41" fontId="7" fillId="33" borderId="120" xfId="47" applyFont="1" applyFill="1" applyBorder="1" applyAlignment="1">
      <alignment/>
    </xf>
    <xf numFmtId="3" fontId="7" fillId="33" borderId="121" xfId="0" applyNumberFormat="1" applyFont="1" applyFill="1" applyBorder="1" applyAlignment="1">
      <alignment/>
    </xf>
    <xf numFmtId="41" fontId="7" fillId="33" borderId="121" xfId="47" applyFont="1" applyFill="1" applyBorder="1" applyAlignment="1">
      <alignment/>
    </xf>
    <xf numFmtId="0" fontId="3" fillId="33" borderId="121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181" fontId="11" fillId="33" borderId="0" xfId="47" applyNumberFormat="1" applyFont="1" applyFill="1" applyAlignment="1">
      <alignment vertical="center"/>
    </xf>
    <xf numFmtId="0" fontId="19" fillId="33" borderId="0" xfId="0" applyFont="1" applyFill="1" applyAlignment="1">
      <alignment/>
    </xf>
    <xf numFmtId="0" fontId="0" fillId="33" borderId="0" xfId="0" applyFill="1" applyBorder="1" applyAlignment="1">
      <alignment/>
    </xf>
    <xf numFmtId="181" fontId="0" fillId="33" borderId="0" xfId="47" applyNumberFormat="1" applyFill="1" applyAlignment="1">
      <alignment/>
    </xf>
    <xf numFmtId="0" fontId="21" fillId="33" borderId="0" xfId="0" applyFont="1" applyFill="1" applyAlignment="1">
      <alignment/>
    </xf>
    <xf numFmtId="204" fontId="21" fillId="33" borderId="0" xfId="48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6" fillId="33" borderId="0" xfId="0" applyFont="1" applyFill="1" applyAlignment="1">
      <alignment/>
    </xf>
    <xf numFmtId="0" fontId="8" fillId="34" borderId="122" xfId="0" applyFont="1" applyFill="1" applyBorder="1" applyAlignment="1">
      <alignment horizontal="centerContinuous"/>
    </xf>
    <xf numFmtId="0" fontId="26" fillId="34" borderId="123" xfId="0" applyFont="1" applyFill="1" applyBorder="1" applyAlignment="1">
      <alignment horizontal="centerContinuous"/>
    </xf>
    <xf numFmtId="0" fontId="8" fillId="34" borderId="124" xfId="0" applyFont="1" applyFill="1" applyBorder="1" applyAlignment="1">
      <alignment horizontal="centerContinuous"/>
    </xf>
    <xf numFmtId="204" fontId="26" fillId="34" borderId="125" xfId="48" applyFont="1" applyFill="1" applyBorder="1" applyAlignment="1">
      <alignment horizontal="centerContinuous"/>
    </xf>
    <xf numFmtId="0" fontId="26" fillId="33" borderId="126" xfId="0" applyFont="1" applyFill="1" applyBorder="1" applyAlignment="1">
      <alignment horizontal="centerContinuous"/>
    </xf>
    <xf numFmtId="0" fontId="28" fillId="33" borderId="18" xfId="0" applyFont="1" applyFill="1" applyBorder="1" applyAlignment="1">
      <alignment horizontal="centerContinuous"/>
    </xf>
    <xf numFmtId="0" fontId="29" fillId="33" borderId="126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3" fontId="30" fillId="33" borderId="126" xfId="38" applyNumberFormat="1" applyFont="1" applyFill="1" applyBorder="1" applyAlignment="1" applyProtection="1">
      <alignment horizontal="left"/>
      <protection/>
    </xf>
    <xf numFmtId="3" fontId="30" fillId="33" borderId="18" xfId="38" applyNumberFormat="1" applyFont="1" applyFill="1" applyBorder="1" applyAlignment="1" applyProtection="1">
      <alignment/>
      <protection/>
    </xf>
    <xf numFmtId="3" fontId="21" fillId="33" borderId="126" xfId="0" applyNumberFormat="1" applyFont="1" applyFill="1" applyBorder="1" applyAlignment="1">
      <alignment/>
    </xf>
    <xf numFmtId="3" fontId="21" fillId="33" borderId="18" xfId="0" applyNumberFormat="1" applyFont="1" applyFill="1" applyBorder="1" applyAlignment="1">
      <alignment/>
    </xf>
    <xf numFmtId="204" fontId="27" fillId="33" borderId="127" xfId="48" applyFont="1" applyFill="1" applyBorder="1" applyAlignment="1">
      <alignment/>
    </xf>
    <xf numFmtId="3" fontId="30" fillId="33" borderId="126" xfId="38" applyNumberFormat="1" applyFont="1" applyFill="1" applyBorder="1" applyAlignment="1" applyProtection="1">
      <alignment/>
      <protection/>
    </xf>
    <xf numFmtId="3" fontId="29" fillId="33" borderId="18" xfId="0" applyNumberFormat="1" applyFont="1" applyFill="1" applyBorder="1" applyAlignment="1">
      <alignment/>
    </xf>
    <xf numFmtId="204" fontId="31" fillId="33" borderId="128" xfId="48" applyFont="1" applyFill="1" applyBorder="1" applyAlignment="1" applyProtection="1">
      <alignment/>
      <protection locked="0"/>
    </xf>
    <xf numFmtId="0" fontId="21" fillId="33" borderId="126" xfId="0" applyFont="1" applyFill="1" applyBorder="1" applyAlignment="1">
      <alignment/>
    </xf>
    <xf numFmtId="204" fontId="27" fillId="33" borderId="129" xfId="48" applyFont="1" applyFill="1" applyBorder="1" applyAlignment="1">
      <alignment/>
    </xf>
    <xf numFmtId="3" fontId="29" fillId="33" borderId="126" xfId="0" applyNumberFormat="1" applyFont="1" applyFill="1" applyBorder="1" applyAlignment="1">
      <alignment/>
    </xf>
    <xf numFmtId="204" fontId="31" fillId="33" borderId="130" xfId="48" applyFont="1" applyFill="1" applyBorder="1" applyAlignment="1" applyProtection="1">
      <alignment/>
      <protection locked="0"/>
    </xf>
    <xf numFmtId="0" fontId="30" fillId="33" borderId="126" xfId="38" applyFont="1" applyFill="1" applyBorder="1" applyAlignment="1" applyProtection="1">
      <alignment/>
      <protection/>
    </xf>
    <xf numFmtId="204" fontId="27" fillId="33" borderId="131" xfId="48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9" fillId="33" borderId="126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21" fillId="33" borderId="132" xfId="0" applyFont="1" applyFill="1" applyBorder="1" applyAlignment="1">
      <alignment/>
    </xf>
    <xf numFmtId="0" fontId="21" fillId="33" borderId="133" xfId="0" applyFont="1" applyFill="1" applyBorder="1" applyAlignment="1">
      <alignment/>
    </xf>
    <xf numFmtId="204" fontId="28" fillId="33" borderId="134" xfId="48" applyFont="1" applyFill="1" applyBorder="1" applyAlignment="1">
      <alignment horizontal="right"/>
    </xf>
    <xf numFmtId="0" fontId="33" fillId="33" borderId="135" xfId="0" applyFont="1" applyFill="1" applyBorder="1" applyAlignment="1">
      <alignment/>
    </xf>
    <xf numFmtId="0" fontId="33" fillId="33" borderId="136" xfId="0" applyFont="1" applyFill="1" applyBorder="1" applyAlignment="1">
      <alignment/>
    </xf>
    <xf numFmtId="0" fontId="35" fillId="33" borderId="136" xfId="0" applyFont="1" applyFill="1" applyBorder="1" applyAlignment="1">
      <alignment/>
    </xf>
    <xf numFmtId="182" fontId="34" fillId="33" borderId="137" xfId="48" applyNumberFormat="1" applyFont="1" applyFill="1" applyBorder="1" applyAlignment="1">
      <alignment horizontal="right"/>
    </xf>
    <xf numFmtId="0" fontId="35" fillId="33" borderId="135" xfId="0" applyFont="1" applyFill="1" applyBorder="1" applyAlignment="1">
      <alignment/>
    </xf>
    <xf numFmtId="182" fontId="33" fillId="33" borderId="137" xfId="48" applyNumberFormat="1" applyFont="1" applyFill="1" applyBorder="1" applyAlignment="1">
      <alignment horizontal="right"/>
    </xf>
    <xf numFmtId="182" fontId="33" fillId="33" borderId="137" xfId="48" applyNumberFormat="1" applyFont="1" applyFill="1" applyBorder="1" applyAlignment="1">
      <alignment/>
    </xf>
    <xf numFmtId="0" fontId="33" fillId="33" borderId="138" xfId="0" applyFont="1" applyFill="1" applyBorder="1" applyAlignment="1">
      <alignment/>
    </xf>
    <xf numFmtId="0" fontId="33" fillId="33" borderId="139" xfId="0" applyFont="1" applyFill="1" applyBorder="1" applyAlignment="1">
      <alignment/>
    </xf>
    <xf numFmtId="182" fontId="33" fillId="33" borderId="140" xfId="48" applyNumberFormat="1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41" fontId="7" fillId="33" borderId="141" xfId="47" applyFont="1" applyFill="1" applyBorder="1" applyAlignment="1">
      <alignment/>
    </xf>
    <xf numFmtId="41" fontId="7" fillId="33" borderId="142" xfId="47" applyFont="1" applyFill="1" applyBorder="1" applyAlignment="1">
      <alignment/>
    </xf>
    <xf numFmtId="3" fontId="7" fillId="33" borderId="112" xfId="0" applyNumberFormat="1" applyFont="1" applyFill="1" applyBorder="1" applyAlignment="1">
      <alignment/>
    </xf>
    <xf numFmtId="41" fontId="7" fillId="33" borderId="34" xfId="47" applyFont="1" applyFill="1" applyBorder="1" applyAlignment="1">
      <alignment/>
    </xf>
    <xf numFmtId="41" fontId="7" fillId="33" borderId="69" xfId="47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7" fillId="33" borderId="143" xfId="0" applyNumberFormat="1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7" fillId="33" borderId="69" xfId="0" applyFont="1" applyFill="1" applyBorder="1" applyAlignment="1">
      <alignment/>
    </xf>
    <xf numFmtId="0" fontId="3" fillId="0" borderId="144" xfId="0" applyFont="1" applyFill="1" applyBorder="1" applyAlignment="1">
      <alignment/>
    </xf>
    <xf numFmtId="0" fontId="42" fillId="34" borderId="143" xfId="0" applyFont="1" applyFill="1" applyBorder="1" applyAlignment="1">
      <alignment horizontal="center" vertical="center"/>
    </xf>
    <xf numFmtId="181" fontId="0" fillId="33" borderId="0" xfId="47" applyNumberFormat="1" applyFill="1" applyBorder="1" applyAlignment="1">
      <alignment/>
    </xf>
    <xf numFmtId="181" fontId="0" fillId="33" borderId="17" xfId="47" applyNumberForma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181" fontId="11" fillId="33" borderId="0" xfId="47" applyNumberFormat="1" applyFont="1" applyFill="1" applyBorder="1" applyAlignment="1">
      <alignment vertical="center"/>
    </xf>
    <xf numFmtId="181" fontId="11" fillId="33" borderId="17" xfId="47" applyNumberFormat="1" applyFont="1" applyFill="1" applyBorder="1" applyAlignment="1">
      <alignment vertical="center"/>
    </xf>
    <xf numFmtId="181" fontId="3" fillId="33" borderId="0" xfId="47" applyNumberFormat="1" applyFont="1" applyFill="1" applyBorder="1" applyAlignment="1">
      <alignment/>
    </xf>
    <xf numFmtId="181" fontId="3" fillId="33" borderId="21" xfId="47" applyNumberFormat="1" applyFont="1" applyFill="1" applyBorder="1" applyAlignment="1">
      <alignment/>
    </xf>
    <xf numFmtId="181" fontId="3" fillId="33" borderId="17" xfId="47" applyNumberFormat="1" applyFont="1" applyFill="1" applyBorder="1" applyAlignment="1">
      <alignment/>
    </xf>
    <xf numFmtId="181" fontId="3" fillId="33" borderId="23" xfId="47" applyNumberFormat="1" applyFont="1" applyFill="1" applyBorder="1" applyAlignment="1">
      <alignment/>
    </xf>
    <xf numFmtId="181" fontId="3" fillId="33" borderId="25" xfId="47" applyNumberFormat="1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43" fillId="33" borderId="0" xfId="0" applyFont="1" applyFill="1" applyBorder="1" applyAlignment="1">
      <alignment/>
    </xf>
    <xf numFmtId="181" fontId="3" fillId="33" borderId="18" xfId="47" applyNumberFormat="1" applyFont="1" applyFill="1" applyBorder="1" applyAlignment="1">
      <alignment/>
    </xf>
    <xf numFmtId="181" fontId="3" fillId="33" borderId="116" xfId="47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181" fontId="0" fillId="33" borderId="18" xfId="47" applyNumberFormat="1" applyFill="1" applyBorder="1" applyAlignment="1">
      <alignment/>
    </xf>
    <xf numFmtId="181" fontId="0" fillId="33" borderId="113" xfId="47" applyNumberFormat="1" applyFill="1" applyBorder="1" applyAlignment="1">
      <alignment/>
    </xf>
    <xf numFmtId="181" fontId="0" fillId="33" borderId="21" xfId="47" applyNumberFormat="1" applyFill="1" applyBorder="1" applyAlignment="1">
      <alignment/>
    </xf>
    <xf numFmtId="181" fontId="0" fillId="33" borderId="70" xfId="47" applyNumberFormat="1" applyFill="1" applyBorder="1" applyAlignment="1">
      <alignment/>
    </xf>
    <xf numFmtId="181" fontId="0" fillId="33" borderId="118" xfId="47" applyNumberFormat="1" applyFill="1" applyBorder="1" applyAlignment="1">
      <alignment/>
    </xf>
    <xf numFmtId="181" fontId="0" fillId="33" borderId="112" xfId="47" applyNumberFormat="1" applyFill="1" applyBorder="1" applyAlignment="1">
      <alignment/>
    </xf>
    <xf numFmtId="181" fontId="3" fillId="33" borderId="29" xfId="47" applyNumberFormat="1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181" fontId="11" fillId="33" borderId="25" xfId="47" applyNumberFormat="1" applyFont="1" applyFill="1" applyBorder="1" applyAlignment="1">
      <alignment vertical="center"/>
    </xf>
    <xf numFmtId="181" fontId="3" fillId="33" borderId="70" xfId="47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181" fontId="6" fillId="33" borderId="0" xfId="47" applyNumberFormat="1" applyFont="1" applyFill="1" applyAlignment="1">
      <alignment vertical="center"/>
    </xf>
    <xf numFmtId="0" fontId="41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81" fontId="0" fillId="33" borderId="23" xfId="47" applyNumberFormat="1" applyFill="1" applyBorder="1" applyAlignment="1">
      <alignment/>
    </xf>
    <xf numFmtId="181" fontId="19" fillId="33" borderId="0" xfId="47" applyNumberFormat="1" applyFont="1" applyFill="1" applyBorder="1" applyAlignment="1">
      <alignment vertical="center"/>
    </xf>
    <xf numFmtId="181" fontId="19" fillId="33" borderId="25" xfId="47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181" fontId="0" fillId="33" borderId="116" xfId="47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181" fontId="19" fillId="33" borderId="113" xfId="47" applyNumberFormat="1" applyFont="1" applyFill="1" applyBorder="1" applyAlignment="1">
      <alignment/>
    </xf>
    <xf numFmtId="181" fontId="19" fillId="33" borderId="25" xfId="47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181" fontId="0" fillId="33" borderId="0" xfId="47" applyNumberFormat="1" applyFill="1" applyBorder="1" applyAlignment="1">
      <alignment vertical="center"/>
    </xf>
    <xf numFmtId="181" fontId="0" fillId="33" borderId="145" xfId="47" applyNumberFormat="1" applyFill="1" applyBorder="1" applyAlignment="1">
      <alignment vertical="center"/>
    </xf>
    <xf numFmtId="0" fontId="0" fillId="33" borderId="34" xfId="0" applyFill="1" applyBorder="1" applyAlignment="1">
      <alignment/>
    </xf>
    <xf numFmtId="181" fontId="0" fillId="33" borderId="34" xfId="47" applyNumberFormat="1" applyFill="1" applyBorder="1" applyAlignment="1">
      <alignment/>
    </xf>
    <xf numFmtId="3" fontId="15" fillId="33" borderId="24" xfId="0" applyNumberFormat="1" applyFont="1" applyFill="1" applyBorder="1" applyAlignment="1">
      <alignment/>
    </xf>
    <xf numFmtId="3" fontId="16" fillId="33" borderId="112" xfId="0" applyNumberFormat="1" applyFont="1" applyFill="1" applyBorder="1" applyAlignment="1">
      <alignment horizontal="center"/>
    </xf>
    <xf numFmtId="3" fontId="16" fillId="33" borderId="112" xfId="0" applyNumberFormat="1" applyFont="1" applyFill="1" applyBorder="1" applyAlignment="1">
      <alignment horizontal="left"/>
    </xf>
    <xf numFmtId="3" fontId="16" fillId="33" borderId="112" xfId="0" applyNumberFormat="1" applyFont="1" applyFill="1" applyBorder="1" applyAlignment="1">
      <alignment horizontal="centerContinuous"/>
    </xf>
    <xf numFmtId="3" fontId="17" fillId="33" borderId="113" xfId="0" applyNumberFormat="1" applyFont="1" applyFill="1" applyBorder="1" applyAlignment="1">
      <alignment horizontal="centerContinuous"/>
    </xf>
    <xf numFmtId="3" fontId="41" fillId="33" borderId="0" xfId="0" applyNumberFormat="1" applyFont="1" applyFill="1" applyBorder="1" applyAlignment="1">
      <alignment horizontal="left"/>
    </xf>
    <xf numFmtId="3" fontId="7" fillId="33" borderId="146" xfId="0" applyNumberFormat="1" applyFont="1" applyFill="1" applyBorder="1" applyAlignment="1">
      <alignment/>
    </xf>
    <xf numFmtId="0" fontId="0" fillId="33" borderId="2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5" xfId="0" applyFill="1" applyBorder="1" applyAlignment="1">
      <alignment/>
    </xf>
    <xf numFmtId="181" fontId="0" fillId="33" borderId="66" xfId="47" applyNumberFormat="1" applyFill="1" applyBorder="1" applyAlignment="1">
      <alignment/>
    </xf>
    <xf numFmtId="0" fontId="11" fillId="33" borderId="15" xfId="0" applyFont="1" applyFill="1" applyBorder="1" applyAlignment="1">
      <alignment vertical="center"/>
    </xf>
    <xf numFmtId="181" fontId="0" fillId="33" borderId="25" xfId="47" applyNumberFormat="1" applyFill="1" applyBorder="1" applyAlignment="1">
      <alignment/>
    </xf>
    <xf numFmtId="181" fontId="0" fillId="33" borderId="29" xfId="47" applyNumberFormat="1" applyFill="1" applyBorder="1" applyAlignment="1">
      <alignment/>
    </xf>
    <xf numFmtId="181" fontId="0" fillId="33" borderId="120" xfId="47" applyNumberFormat="1" applyFill="1" applyBorder="1" applyAlignment="1">
      <alignment/>
    </xf>
    <xf numFmtId="181" fontId="0" fillId="33" borderId="25" xfId="47" applyNumberFormat="1" applyFont="1" applyFill="1" applyBorder="1" applyAlignment="1">
      <alignment/>
    </xf>
    <xf numFmtId="181" fontId="0" fillId="33" borderId="147" xfId="47" applyNumberFormat="1" applyFill="1" applyBorder="1" applyAlignment="1">
      <alignment/>
    </xf>
    <xf numFmtId="0" fontId="11" fillId="0" borderId="0" xfId="0" applyFont="1" applyAlignment="1">
      <alignment vertical="center"/>
    </xf>
    <xf numFmtId="181" fontId="11" fillId="0" borderId="0" xfId="47" applyNumberFormat="1" applyFont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33" borderId="15" xfId="0" applyFont="1" applyFill="1" applyBorder="1" applyAlignment="1">
      <alignment/>
    </xf>
    <xf numFmtId="181" fontId="19" fillId="33" borderId="0" xfId="47" applyNumberFormat="1" applyFont="1" applyFill="1" applyBorder="1" applyAlignment="1">
      <alignment/>
    </xf>
    <xf numFmtId="0" fontId="19" fillId="0" borderId="0" xfId="0" applyFont="1" applyAlignment="1">
      <alignment/>
    </xf>
    <xf numFmtId="181" fontId="11" fillId="33" borderId="66" xfId="47" applyNumberFormat="1" applyFont="1" applyFill="1" applyBorder="1" applyAlignment="1">
      <alignment vertical="center"/>
    </xf>
    <xf numFmtId="181" fontId="0" fillId="33" borderId="26" xfId="47" applyNumberFormat="1" applyFill="1" applyBorder="1" applyAlignment="1">
      <alignment/>
    </xf>
    <xf numFmtId="0" fontId="0" fillId="33" borderId="15" xfId="0" applyFill="1" applyBorder="1" applyAlignment="1">
      <alignment vertical="center"/>
    </xf>
    <xf numFmtId="181" fontId="0" fillId="33" borderId="71" xfId="47" applyNumberFormat="1" applyFill="1" applyBorder="1" applyAlignment="1">
      <alignment/>
    </xf>
    <xf numFmtId="0" fontId="0" fillId="33" borderId="146" xfId="0" applyFill="1" applyBorder="1" applyAlignment="1">
      <alignment/>
    </xf>
    <xf numFmtId="181" fontId="0" fillId="33" borderId="69" xfId="47" applyNumberFormat="1" applyFill="1" applyBorder="1" applyAlignment="1">
      <alignment/>
    </xf>
    <xf numFmtId="181" fontId="0" fillId="0" borderId="0" xfId="47" applyNumberFormat="1" applyAlignment="1">
      <alignment/>
    </xf>
    <xf numFmtId="3" fontId="14" fillId="38" borderId="148" xfId="0" applyNumberFormat="1" applyFont="1" applyFill="1" applyBorder="1" applyAlignment="1" applyProtection="1">
      <alignment horizontal="center"/>
      <protection/>
    </xf>
    <xf numFmtId="3" fontId="14" fillId="38" borderId="144" xfId="0" applyNumberFormat="1" applyFont="1" applyFill="1" applyBorder="1" applyAlignment="1" applyProtection="1">
      <alignment horizontal="center"/>
      <protection/>
    </xf>
    <xf numFmtId="3" fontId="14" fillId="38" borderId="39" xfId="0" applyNumberFormat="1" applyFont="1" applyFill="1" applyBorder="1" applyAlignment="1" applyProtection="1">
      <alignment horizontal="center"/>
      <protection/>
    </xf>
    <xf numFmtId="0" fontId="18" fillId="38" borderId="112" xfId="0" applyFont="1" applyFill="1" applyBorder="1" applyAlignment="1">
      <alignment horizontal="center" vertical="center"/>
    </xf>
    <xf numFmtId="0" fontId="18" fillId="38" borderId="113" xfId="0" applyFont="1" applyFill="1" applyBorder="1" applyAlignment="1">
      <alignment horizontal="center" vertical="center"/>
    </xf>
    <xf numFmtId="41" fontId="7" fillId="0" borderId="149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9" fillId="0" borderId="150" xfId="0" applyFont="1" applyFill="1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/>
    </xf>
    <xf numFmtId="0" fontId="9" fillId="0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/>
    </xf>
    <xf numFmtId="0" fontId="9" fillId="0" borderId="156" xfId="0" applyFont="1" applyFill="1" applyBorder="1" applyAlignment="1">
      <alignment horizontal="center"/>
    </xf>
    <xf numFmtId="0" fontId="9" fillId="0" borderId="157" xfId="0" applyFont="1" applyFill="1" applyBorder="1" applyAlignment="1">
      <alignment horizontal="center"/>
    </xf>
    <xf numFmtId="0" fontId="8" fillId="0" borderId="150" xfId="0" applyFont="1" applyFill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/>
    </xf>
    <xf numFmtId="0" fontId="9" fillId="0" borderId="150" xfId="0" applyFont="1" applyFill="1" applyBorder="1" applyAlignment="1">
      <alignment horizontal="center" vertical="center"/>
    </xf>
    <xf numFmtId="41" fontId="3" fillId="34" borderId="34" xfId="47" applyFont="1" applyFill="1" applyBorder="1" applyAlignment="1">
      <alignment horizontal="center"/>
    </xf>
    <xf numFmtId="41" fontId="3" fillId="34" borderId="69" xfId="47" applyFont="1" applyFill="1" applyBorder="1" applyAlignment="1">
      <alignment horizontal="center"/>
    </xf>
    <xf numFmtId="41" fontId="7" fillId="0" borderId="110" xfId="47" applyFont="1" applyBorder="1" applyAlignment="1" applyProtection="1">
      <alignment/>
      <protection locked="0"/>
    </xf>
    <xf numFmtId="41" fontId="0" fillId="0" borderId="110" xfId="47" applyBorder="1" applyAlignment="1">
      <alignment/>
    </xf>
    <xf numFmtId="0" fontId="7" fillId="0" borderId="85" xfId="0" applyFont="1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7" fillId="0" borderId="158" xfId="0" applyFont="1" applyBorder="1" applyAlignment="1" applyProtection="1">
      <alignment/>
      <protection locked="0"/>
    </xf>
    <xf numFmtId="0" fontId="0" fillId="0" borderId="159" xfId="0" applyBorder="1" applyAlignment="1" applyProtection="1">
      <alignment/>
      <protection locked="0"/>
    </xf>
    <xf numFmtId="41" fontId="7" fillId="0" borderId="160" xfId="47" applyFont="1" applyBorder="1" applyAlignment="1" applyProtection="1">
      <alignment/>
      <protection locked="0"/>
    </xf>
    <xf numFmtId="41" fontId="0" fillId="0" borderId="161" xfId="47" applyBorder="1" applyAlignment="1">
      <alignment/>
    </xf>
    <xf numFmtId="0" fontId="7" fillId="0" borderId="162" xfId="0" applyFont="1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7" fillId="0" borderId="163" xfId="0" applyFont="1" applyBorder="1" applyAlignment="1" applyProtection="1">
      <alignment/>
      <protection locked="0"/>
    </xf>
    <xf numFmtId="0" fontId="0" fillId="0" borderId="107" xfId="0" applyBorder="1" applyAlignment="1" applyProtection="1">
      <alignment/>
      <protection locked="0"/>
    </xf>
    <xf numFmtId="41" fontId="7" fillId="0" borderId="164" xfId="47" applyFont="1" applyBorder="1" applyAlignment="1" applyProtection="1">
      <alignment/>
      <protection locked="0"/>
    </xf>
    <xf numFmtId="41" fontId="0" fillId="0" borderId="111" xfId="47" applyBorder="1" applyAlignment="1">
      <alignment/>
    </xf>
    <xf numFmtId="0" fontId="7" fillId="0" borderId="86" xfId="0" applyFont="1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7" fillId="0" borderId="106" xfId="0" applyFont="1" applyBorder="1" applyAlignment="1" applyProtection="1">
      <alignment/>
      <protection locked="0"/>
    </xf>
    <xf numFmtId="0" fontId="0" fillId="0" borderId="106" xfId="0" applyBorder="1" applyAlignment="1" applyProtection="1">
      <alignment/>
      <protection locked="0"/>
    </xf>
    <xf numFmtId="0" fontId="7" fillId="0" borderId="87" xfId="0" applyFont="1" applyBorder="1" applyAlignment="1" applyProtection="1">
      <alignment/>
      <protection locked="0"/>
    </xf>
    <xf numFmtId="0" fontId="7" fillId="0" borderId="165" xfId="0" applyFont="1" applyBorder="1" applyAlignment="1" applyProtection="1">
      <alignment/>
      <protection locked="0"/>
    </xf>
    <xf numFmtId="0" fontId="0" fillId="0" borderId="166" xfId="0" applyBorder="1" applyAlignment="1" applyProtection="1">
      <alignment/>
      <protection locked="0"/>
    </xf>
    <xf numFmtId="0" fontId="7" fillId="0" borderId="78" xfId="0" applyFont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7" fillId="0" borderId="167" xfId="0" applyFon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/>
    </xf>
    <xf numFmtId="0" fontId="7" fillId="0" borderId="168" xfId="0" applyFont="1" applyBorder="1" applyAlignment="1">
      <alignment horizontal="center"/>
    </xf>
    <xf numFmtId="0" fontId="0" fillId="0" borderId="169" xfId="0" applyBorder="1" applyAlignment="1">
      <alignment horizontal="center"/>
    </xf>
    <xf numFmtId="3" fontId="30" fillId="33" borderId="18" xfId="0" applyNumberFormat="1" applyFont="1" applyFill="1" applyBorder="1" applyAlignment="1">
      <alignment/>
    </xf>
    <xf numFmtId="204" fontId="27" fillId="33" borderId="170" xfId="48" applyFont="1" applyFill="1" applyBorder="1" applyAlignment="1" applyProtection="1">
      <alignment/>
      <protection locked="0"/>
    </xf>
    <xf numFmtId="204" fontId="27" fillId="33" borderId="171" xfId="48" applyFont="1" applyFill="1" applyBorder="1" applyAlignment="1" applyProtection="1">
      <alignment/>
      <protection locked="0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0" fillId="33" borderId="0" xfId="38" applyFill="1" applyAlignment="1" applyProtection="1">
      <alignment horizontal="center"/>
      <protection/>
    </xf>
    <xf numFmtId="0" fontId="3" fillId="33" borderId="0" xfId="0" applyFont="1" applyFill="1" applyBorder="1" applyAlignment="1">
      <alignment horizontal="left" vertical="center"/>
    </xf>
    <xf numFmtId="182" fontId="33" fillId="33" borderId="172" xfId="48" applyNumberFormat="1" applyFont="1" applyFill="1" applyBorder="1" applyAlignment="1" applyProtection="1">
      <alignment horizontal="right"/>
      <protection locked="0"/>
    </xf>
    <xf numFmtId="182" fontId="33" fillId="33" borderId="173" xfId="48" applyNumberFormat="1" applyFont="1" applyFill="1" applyBorder="1" applyAlignment="1" applyProtection="1">
      <alignment horizontal="right"/>
      <protection locked="0"/>
    </xf>
    <xf numFmtId="182" fontId="33" fillId="33" borderId="137" xfId="48" applyNumberFormat="1" applyFont="1" applyFill="1" applyBorder="1" applyAlignment="1" applyProtection="1">
      <alignment horizontal="right"/>
      <protection locked="0"/>
    </xf>
    <xf numFmtId="182" fontId="34" fillId="33" borderId="174" xfId="48" applyNumberFormat="1" applyFont="1" applyFill="1" applyBorder="1" applyAlignment="1" applyProtection="1">
      <alignment horizontal="right"/>
      <protection locked="0"/>
    </xf>
    <xf numFmtId="3" fontId="30" fillId="33" borderId="126" xfId="38" applyNumberFormat="1" applyFont="1" applyFill="1" applyBorder="1" applyAlignment="1" applyProtection="1">
      <alignment/>
      <protection/>
    </xf>
    <xf numFmtId="204" fontId="32" fillId="33" borderId="175" xfId="48" applyFont="1" applyFill="1" applyBorder="1" applyAlignment="1" applyProtection="1">
      <alignment horizontal="right" vertical="center"/>
      <protection locked="0"/>
    </xf>
    <xf numFmtId="204" fontId="27" fillId="33" borderId="176" xfId="48" applyFont="1" applyFill="1" applyBorder="1" applyAlignment="1" applyProtection="1">
      <alignment horizontal="right" vertical="center"/>
      <protection locked="0"/>
    </xf>
    <xf numFmtId="204" fontId="27" fillId="33" borderId="177" xfId="48" applyFont="1" applyFill="1" applyBorder="1" applyAlignment="1" applyProtection="1">
      <alignment horizontal="right" vertical="center"/>
      <protection locked="0"/>
    </xf>
    <xf numFmtId="0" fontId="29" fillId="33" borderId="126" xfId="0" applyFont="1" applyFill="1" applyBorder="1" applyAlignment="1">
      <alignment horizontal="center" vertical="center"/>
    </xf>
    <xf numFmtId="0" fontId="29" fillId="33" borderId="178" xfId="0" applyFont="1" applyFill="1" applyBorder="1" applyAlignment="1">
      <alignment horizontal="center" vertical="center"/>
    </xf>
    <xf numFmtId="204" fontId="32" fillId="33" borderId="179" xfId="48" applyFont="1" applyFill="1" applyBorder="1" applyAlignment="1" applyProtection="1">
      <alignment vertical="center"/>
      <protection locked="0"/>
    </xf>
    <xf numFmtId="204" fontId="27" fillId="33" borderId="127" xfId="48" applyFont="1" applyFill="1" applyBorder="1" applyAlignment="1" applyProtection="1">
      <alignment vertical="center"/>
      <protection locked="0"/>
    </xf>
    <xf numFmtId="204" fontId="27" fillId="33" borderId="180" xfId="48" applyFont="1" applyFill="1" applyBorder="1" applyAlignment="1" applyProtection="1">
      <alignment vertical="center"/>
      <protection locked="0"/>
    </xf>
    <xf numFmtId="204" fontId="27" fillId="33" borderId="179" xfId="48" applyFont="1" applyFill="1" applyBorder="1" applyAlignment="1" applyProtection="1">
      <alignment/>
      <protection locked="0"/>
    </xf>
    <xf numFmtId="204" fontId="27" fillId="33" borderId="127" xfId="48" applyFont="1" applyFill="1" applyBorder="1" applyAlignment="1" applyProtection="1">
      <alignment/>
      <protection locked="0"/>
    </xf>
    <xf numFmtId="204" fontId="27" fillId="33" borderId="181" xfId="48" applyFont="1" applyFill="1" applyBorder="1" applyAlignment="1" applyProtection="1">
      <alignment/>
      <protection locked="0"/>
    </xf>
    <xf numFmtId="204" fontId="27" fillId="33" borderId="182" xfId="48" applyFont="1" applyFill="1" applyBorder="1" applyAlignment="1" applyProtection="1">
      <alignment/>
      <protection locked="0"/>
    </xf>
    <xf numFmtId="0" fontId="30" fillId="33" borderId="126" xfId="38" applyFont="1" applyFill="1" applyBorder="1" applyAlignment="1" applyProtection="1">
      <alignment/>
      <protection/>
    </xf>
    <xf numFmtId="0" fontId="30" fillId="33" borderId="126" xfId="0" applyFont="1" applyFill="1" applyBorder="1" applyAlignment="1">
      <alignment/>
    </xf>
    <xf numFmtId="0" fontId="29" fillId="33" borderId="18" xfId="0" applyFont="1" applyFill="1" applyBorder="1" applyAlignment="1">
      <alignment vertical="center"/>
    </xf>
    <xf numFmtId="0" fontId="29" fillId="33" borderId="183" xfId="0" applyFont="1" applyFill="1" applyBorder="1" applyAlignment="1">
      <alignment vertical="center"/>
    </xf>
    <xf numFmtId="0" fontId="21" fillId="33" borderId="0" xfId="0" applyFont="1" applyFill="1" applyAlignment="1">
      <alignment horizontal="left" vertical="center"/>
    </xf>
    <xf numFmtId="204" fontId="27" fillId="33" borderId="176" xfId="48" applyFont="1" applyFill="1" applyBorder="1" applyAlignment="1" applyProtection="1">
      <alignment horizontal="right"/>
      <protection locked="0"/>
    </xf>
    <xf numFmtId="204" fontId="27" fillId="33" borderId="171" xfId="48" applyFont="1" applyFill="1" applyBorder="1" applyAlignment="1" applyProtection="1">
      <alignment horizontal="right"/>
      <protection locked="0"/>
    </xf>
    <xf numFmtId="204" fontId="27" fillId="33" borderId="184" xfId="48" applyFont="1" applyFill="1" applyBorder="1" applyAlignment="1" applyProtection="1">
      <alignment/>
      <protection locked="0"/>
    </xf>
    <xf numFmtId="204" fontId="27" fillId="33" borderId="185" xfId="48" applyFont="1" applyFill="1" applyBorder="1" applyAlignment="1" applyProtection="1">
      <alignment/>
      <protection locked="0"/>
    </xf>
    <xf numFmtId="0" fontId="30" fillId="33" borderId="18" xfId="38" applyFont="1" applyFill="1" applyBorder="1" applyAlignment="1" applyProtection="1">
      <alignment/>
      <protection/>
    </xf>
    <xf numFmtId="3" fontId="29" fillId="33" borderId="18" xfId="0" applyNumberFormat="1" applyFont="1" applyFill="1" applyBorder="1" applyAlignment="1">
      <alignment vertical="center"/>
    </xf>
    <xf numFmtId="204" fontId="27" fillId="33" borderId="175" xfId="48" applyFont="1" applyFill="1" applyBorder="1" applyAlignment="1" applyProtection="1">
      <alignment/>
      <protection locked="0"/>
    </xf>
    <xf numFmtId="204" fontId="27" fillId="33" borderId="176" xfId="48" applyFont="1" applyFill="1" applyBorder="1" applyAlignment="1" applyProtection="1">
      <alignment/>
      <protection locked="0"/>
    </xf>
    <xf numFmtId="204" fontId="27" fillId="33" borderId="127" xfId="48" applyFont="1" applyFill="1" applyBorder="1" applyAlignment="1" applyProtection="1">
      <alignment horizontal="center"/>
      <protection locked="0"/>
    </xf>
    <xf numFmtId="204" fontId="27" fillId="33" borderId="127" xfId="48" applyFont="1" applyFill="1" applyBorder="1" applyAlignment="1" applyProtection="1">
      <alignment/>
      <protection locked="0"/>
    </xf>
    <xf numFmtId="204" fontId="27" fillId="33" borderId="185" xfId="48" applyFont="1" applyFill="1" applyBorder="1" applyAlignment="1" applyProtection="1">
      <alignment/>
      <protection locked="0"/>
    </xf>
    <xf numFmtId="182" fontId="33" fillId="33" borderId="172" xfId="48" applyNumberFormat="1" applyFont="1" applyFill="1" applyBorder="1" applyAlignment="1" applyProtection="1">
      <alignment/>
      <protection locked="0"/>
    </xf>
    <xf numFmtId="182" fontId="33" fillId="33" borderId="173" xfId="48" applyNumberFormat="1" applyFont="1" applyFill="1" applyBorder="1" applyAlignment="1" applyProtection="1">
      <alignment/>
      <protection locked="0"/>
    </xf>
    <xf numFmtId="182" fontId="33" fillId="33" borderId="174" xfId="48" applyNumberFormat="1" applyFont="1" applyFill="1" applyBorder="1" applyAlignment="1" applyProtection="1">
      <alignment horizontal="right"/>
      <protection locked="0"/>
    </xf>
    <xf numFmtId="182" fontId="33" fillId="33" borderId="174" xfId="48" applyNumberFormat="1" applyFont="1" applyFill="1" applyBorder="1" applyAlignment="1" applyProtection="1">
      <alignment/>
      <protection locked="0"/>
    </xf>
    <xf numFmtId="0" fontId="42" fillId="34" borderId="186" xfId="0" applyFont="1" applyFill="1" applyBorder="1" applyAlignment="1">
      <alignment horizontal="center" vertical="center"/>
    </xf>
    <xf numFmtId="0" fontId="42" fillId="34" borderId="187" xfId="0" applyFont="1" applyFill="1" applyBorder="1" applyAlignment="1">
      <alignment horizontal="center" vertical="center"/>
    </xf>
    <xf numFmtId="0" fontId="42" fillId="34" borderId="143" xfId="0" applyFont="1" applyFill="1" applyBorder="1" applyAlignment="1">
      <alignment horizontal="center" vertical="center"/>
    </xf>
    <xf numFmtId="3" fontId="16" fillId="0" borderId="148" xfId="0" applyNumberFormat="1" applyFont="1" applyFill="1" applyBorder="1" applyAlignment="1" applyProtection="1">
      <alignment horizontal="center"/>
      <protection/>
    </xf>
    <xf numFmtId="3" fontId="16" fillId="0" borderId="144" xfId="0" applyNumberFormat="1" applyFont="1" applyFill="1" applyBorder="1" applyAlignment="1" applyProtection="1">
      <alignment horizontal="center"/>
      <protection/>
    </xf>
    <xf numFmtId="3" fontId="16" fillId="0" borderId="39" xfId="0" applyNumberFormat="1" applyFont="1" applyFill="1" applyBorder="1" applyAlignment="1" applyProtection="1">
      <alignment horizontal="center"/>
      <protection/>
    </xf>
    <xf numFmtId="0" fontId="42" fillId="33" borderId="112" xfId="0" applyFont="1" applyFill="1" applyBorder="1" applyAlignment="1">
      <alignment horizontal="center" vertical="center"/>
    </xf>
    <xf numFmtId="0" fontId="42" fillId="33" borderId="113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31" fillId="33" borderId="0" xfId="0" applyFont="1" applyFill="1" applyBorder="1" applyAlignment="1">
      <alignment vertical="center"/>
    </xf>
    <xf numFmtId="181" fontId="31" fillId="33" borderId="0" xfId="47" applyNumberFormat="1" applyFont="1" applyFill="1" applyBorder="1" applyAlignment="1">
      <alignment vertical="center"/>
    </xf>
    <xf numFmtId="181" fontId="31" fillId="33" borderId="17" xfId="47" applyNumberFormat="1" applyFont="1" applyFill="1" applyBorder="1" applyAlignment="1">
      <alignment vertical="center"/>
    </xf>
    <xf numFmtId="0" fontId="27" fillId="33" borderId="19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181" fontId="27" fillId="33" borderId="0" xfId="47" applyNumberFormat="1" applyFont="1" applyFill="1" applyBorder="1" applyAlignment="1">
      <alignment/>
    </xf>
    <xf numFmtId="181" fontId="27" fillId="33" borderId="21" xfId="47" applyNumberFormat="1" applyFont="1" applyFill="1" applyBorder="1" applyAlignment="1">
      <alignment/>
    </xf>
    <xf numFmtId="0" fontId="27" fillId="33" borderId="0" xfId="0" applyFont="1" applyFill="1" applyAlignment="1">
      <alignment/>
    </xf>
    <xf numFmtId="181" fontId="27" fillId="33" borderId="17" xfId="47" applyNumberFormat="1" applyFont="1" applyFill="1" applyBorder="1" applyAlignment="1">
      <alignment/>
    </xf>
    <xf numFmtId="181" fontId="27" fillId="33" borderId="23" xfId="47" applyNumberFormat="1" applyFont="1" applyFill="1" applyBorder="1" applyAlignment="1">
      <alignment/>
    </xf>
    <xf numFmtId="181" fontId="27" fillId="33" borderId="25" xfId="47" applyNumberFormat="1" applyFont="1" applyFill="1" applyBorder="1" applyAlignment="1">
      <alignment/>
    </xf>
    <xf numFmtId="181" fontId="27" fillId="33" borderId="29" xfId="47" applyNumberFormat="1" applyFont="1" applyFill="1" applyBorder="1" applyAlignment="1">
      <alignment/>
    </xf>
    <xf numFmtId="0" fontId="63" fillId="33" borderId="0" xfId="0" applyFont="1" applyFill="1" applyBorder="1" applyAlignment="1">
      <alignment/>
    </xf>
    <xf numFmtId="181" fontId="27" fillId="33" borderId="18" xfId="47" applyNumberFormat="1" applyFont="1" applyFill="1" applyBorder="1" applyAlignment="1">
      <alignment/>
    </xf>
    <xf numFmtId="181" fontId="27" fillId="33" borderId="116" xfId="47" applyNumberFormat="1" applyFont="1" applyFill="1" applyBorder="1" applyAlignment="1">
      <alignment/>
    </xf>
    <xf numFmtId="181" fontId="27" fillId="33" borderId="118" xfId="47" applyNumberFormat="1" applyFont="1" applyFill="1" applyBorder="1" applyAlignment="1">
      <alignment/>
    </xf>
    <xf numFmtId="181" fontId="27" fillId="33" borderId="120" xfId="47" applyNumberFormat="1" applyFont="1" applyFill="1" applyBorder="1" applyAlignment="1">
      <alignment/>
    </xf>
    <xf numFmtId="181" fontId="27" fillId="33" borderId="112" xfId="47" applyNumberFormat="1" applyFont="1" applyFill="1" applyBorder="1" applyAlignment="1">
      <alignment/>
    </xf>
    <xf numFmtId="181" fontId="27" fillId="33" borderId="70" xfId="47" applyNumberFormat="1" applyFont="1" applyFill="1" applyBorder="1" applyAlignment="1">
      <alignment/>
    </xf>
    <xf numFmtId="181" fontId="27" fillId="33" borderId="147" xfId="47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181" fontId="31" fillId="33" borderId="25" xfId="47" applyNumberFormat="1" applyFont="1" applyFill="1" applyBorder="1" applyAlignment="1">
      <alignment vertical="center"/>
    </xf>
    <xf numFmtId="0" fontId="31" fillId="33" borderId="0" xfId="0" applyFont="1" applyFill="1" applyAlignment="1">
      <alignment vertical="center"/>
    </xf>
    <xf numFmtId="181" fontId="31" fillId="33" borderId="0" xfId="47" applyNumberFormat="1" applyFont="1" applyFill="1" applyAlignment="1">
      <alignment vertical="center"/>
    </xf>
    <xf numFmtId="0" fontId="42" fillId="33" borderId="19" xfId="0" applyFont="1" applyFill="1" applyBorder="1" applyAlignment="1">
      <alignment vertical="center"/>
    </xf>
    <xf numFmtId="181" fontId="42" fillId="33" borderId="0" xfId="47" applyNumberFormat="1" applyFont="1" applyFill="1" applyBorder="1" applyAlignment="1">
      <alignment vertical="center"/>
    </xf>
    <xf numFmtId="181" fontId="42" fillId="33" borderId="25" xfId="47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19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81" fontId="42" fillId="33" borderId="0" xfId="47" applyNumberFormat="1" applyFont="1" applyFill="1" applyBorder="1" applyAlignment="1">
      <alignment/>
    </xf>
    <xf numFmtId="181" fontId="42" fillId="33" borderId="25" xfId="47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27" fillId="33" borderId="0" xfId="0" applyFont="1" applyFill="1" applyBorder="1" applyAlignment="1">
      <alignment vertical="center"/>
    </xf>
    <xf numFmtId="181" fontId="27" fillId="33" borderId="0" xfId="47" applyNumberFormat="1" applyFont="1" applyFill="1" applyBorder="1" applyAlignment="1">
      <alignment vertical="center"/>
    </xf>
    <xf numFmtId="181" fontId="27" fillId="33" borderId="145" xfId="47" applyNumberFormat="1" applyFont="1" applyFill="1" applyBorder="1" applyAlignment="1">
      <alignment vertical="center"/>
    </xf>
    <xf numFmtId="0" fontId="31" fillId="33" borderId="121" xfId="0" applyFont="1" applyFill="1" applyBorder="1" applyAlignment="1">
      <alignment vertical="center"/>
    </xf>
    <xf numFmtId="0" fontId="27" fillId="33" borderId="65" xfId="0" applyFont="1" applyFill="1" applyBorder="1" applyAlignment="1">
      <alignment/>
    </xf>
    <xf numFmtId="181" fontId="27" fillId="33" borderId="65" xfId="47" applyNumberFormat="1" applyFont="1" applyFill="1" applyBorder="1" applyAlignment="1">
      <alignment/>
    </xf>
    <xf numFmtId="181" fontId="27" fillId="33" borderId="0" xfId="47" applyNumberFormat="1" applyFont="1" applyFill="1" applyAlignment="1">
      <alignment/>
    </xf>
    <xf numFmtId="0" fontId="3" fillId="0" borderId="19" xfId="0" applyFont="1" applyFill="1" applyBorder="1" applyAlignment="1">
      <alignment/>
    </xf>
    <xf numFmtId="3" fontId="14" fillId="38" borderId="188" xfId="0" applyNumberFormat="1" applyFont="1" applyFill="1" applyBorder="1" applyAlignment="1" applyProtection="1">
      <alignment horizontal="center"/>
      <protection/>
    </xf>
    <xf numFmtId="3" fontId="16" fillId="34" borderId="189" xfId="0" applyNumberFormat="1" applyFont="1" applyFill="1" applyBorder="1" applyAlignment="1">
      <alignment horizontal="center"/>
    </xf>
    <xf numFmtId="3" fontId="17" fillId="33" borderId="190" xfId="0" applyNumberFormat="1" applyFont="1" applyFill="1" applyBorder="1" applyAlignment="1">
      <alignment horizontal="centerContinuous"/>
    </xf>
    <xf numFmtId="3" fontId="7" fillId="33" borderId="19" xfId="0" applyNumberFormat="1" applyFont="1" applyFill="1" applyBorder="1" applyAlignment="1">
      <alignment/>
    </xf>
    <xf numFmtId="41" fontId="7" fillId="33" borderId="191" xfId="47" applyFont="1" applyFill="1" applyBorder="1" applyAlignment="1">
      <alignment/>
    </xf>
    <xf numFmtId="41" fontId="7" fillId="33" borderId="192" xfId="47" applyFont="1" applyFill="1" applyBorder="1" applyAlignment="1">
      <alignment/>
    </xf>
    <xf numFmtId="41" fontId="7" fillId="33" borderId="19" xfId="47" applyFont="1" applyFill="1" applyBorder="1" applyAlignment="1">
      <alignment/>
    </xf>
    <xf numFmtId="41" fontId="7" fillId="33" borderId="193" xfId="47" applyFont="1" applyFill="1" applyBorder="1" applyAlignment="1">
      <alignment/>
    </xf>
    <xf numFmtId="41" fontId="7" fillId="33" borderId="189" xfId="47" applyFont="1" applyFill="1" applyBorder="1" applyAlignment="1">
      <alignment/>
    </xf>
    <xf numFmtId="41" fontId="7" fillId="33" borderId="194" xfId="47" applyFont="1" applyFill="1" applyBorder="1" applyAlignment="1">
      <alignment/>
    </xf>
    <xf numFmtId="3" fontId="7" fillId="33" borderId="72" xfId="0" applyNumberFormat="1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ipertestuale_Bilancio_sintetico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Migliaia [0]_Bilancio_sintetico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../../../../../../WINDOWS/Preferiti/Scuola/MODELLI/Analisi%20di%20Bilancio/CALC.EXE" TargetMode="External" /><Relationship Id="rId3" Type="http://schemas.openxmlformats.org/officeDocument/2006/relationships/hyperlink" Target="../../../../../../WINDOWS/Preferiti/Scuola/MODELLI/Analisi%20di%20Bilancio/CALC.EX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419100</xdr:colOff>
      <xdr:row>1</xdr:row>
      <xdr:rowOff>123825</xdr:rowOff>
    </xdr:to>
    <xdr:pic>
      <xdr:nvPicPr>
        <xdr:cNvPr id="1" name="Picture 1" descr="bottone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isi%20per%20indici_2003_collaudat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ANOCONTI"/>
      <sheetName val="STATO PATR c.c."/>
      <sheetName val="CONTO ECONOMICO c.c."/>
      <sheetName val="STATO PATR. RICLASSIFICATO"/>
      <sheetName val="PROSP.RICLASS.COSTI"/>
      <sheetName val="C.E. COSTI E RICAVI PRO.VENDUTA"/>
      <sheetName val="C. ECONOMICO VAL.AGGIUNTO"/>
      <sheetName val="CLASS.CREDITI E DEBITI"/>
      <sheetName val="BILANCIO SINTETICO"/>
      <sheetName val="COORD.INDICI"/>
      <sheetName val="INDICI"/>
    </sheetNames>
    <sheetDataSet>
      <sheetData sheetId="1">
        <row r="53">
          <cell r="G53">
            <v>0</v>
          </cell>
          <cell r="H53">
            <v>0</v>
          </cell>
        </row>
      </sheetData>
      <sheetData sheetId="2">
        <row r="5">
          <cell r="F5">
            <v>0</v>
          </cell>
          <cell r="H5">
            <v>0</v>
          </cell>
        </row>
        <row r="6">
          <cell r="F6">
            <v>0</v>
          </cell>
          <cell r="H6">
            <v>0</v>
          </cell>
        </row>
        <row r="7">
          <cell r="F7">
            <v>0</v>
          </cell>
          <cell r="H7">
            <v>0</v>
          </cell>
        </row>
        <row r="8">
          <cell r="F8">
            <v>0</v>
          </cell>
          <cell r="H8">
            <v>0</v>
          </cell>
        </row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8">
          <cell r="E28">
            <v>0</v>
          </cell>
          <cell r="G28">
            <v>0</v>
          </cell>
        </row>
        <row r="29">
          <cell r="F29">
            <v>0</v>
          </cell>
          <cell r="H29">
            <v>0</v>
          </cell>
        </row>
        <row r="30">
          <cell r="F30">
            <v>0</v>
          </cell>
          <cell r="H30">
            <v>0</v>
          </cell>
        </row>
        <row r="31">
          <cell r="F31">
            <v>0</v>
          </cell>
          <cell r="H31">
            <v>0</v>
          </cell>
        </row>
        <row r="32">
          <cell r="F32">
            <v>0</v>
          </cell>
          <cell r="H32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  <cell r="H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E42">
            <v>0</v>
          </cell>
          <cell r="G42">
            <v>0</v>
          </cell>
        </row>
        <row r="43">
          <cell r="E43">
            <v>0</v>
          </cell>
          <cell r="G43">
            <v>0</v>
          </cell>
        </row>
        <row r="45">
          <cell r="F45">
            <v>0</v>
          </cell>
          <cell r="H45">
            <v>0</v>
          </cell>
        </row>
        <row r="49">
          <cell r="F49">
            <v>0</v>
          </cell>
          <cell r="H49">
            <v>0</v>
          </cell>
        </row>
        <row r="50">
          <cell r="F50">
            <v>0</v>
          </cell>
          <cell r="H50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9">
          <cell r="F59">
            <v>0</v>
          </cell>
          <cell r="H59">
            <v>0</v>
          </cell>
        </row>
      </sheetData>
      <sheetData sheetId="4"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2">
          <cell r="B32">
            <v>0</v>
          </cell>
          <cell r="C32">
            <v>0</v>
          </cell>
        </row>
      </sheetData>
      <sheetData sheetId="7"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29">
          <cell r="E29">
            <v>0</v>
          </cell>
          <cell r="H29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4">
          <cell r="D34">
            <v>0</v>
          </cell>
          <cell r="G34">
            <v>0</v>
          </cell>
        </row>
        <row r="35">
          <cell r="D35">
            <v>0</v>
          </cell>
          <cell r="G35">
            <v>0</v>
          </cell>
        </row>
        <row r="36">
          <cell r="D36">
            <v>0</v>
          </cell>
          <cell r="G36">
            <v>0</v>
          </cell>
        </row>
        <row r="37">
          <cell r="D37">
            <v>0</v>
          </cell>
          <cell r="G37">
            <v>0</v>
          </cell>
        </row>
        <row r="38">
          <cell r="D38">
            <v>0</v>
          </cell>
          <cell r="G38">
            <v>0</v>
          </cell>
        </row>
        <row r="39">
          <cell r="D39">
            <v>0</v>
          </cell>
          <cell r="G39">
            <v>0</v>
          </cell>
        </row>
        <row r="40">
          <cell r="D40">
            <v>0</v>
          </cell>
          <cell r="G40">
            <v>0</v>
          </cell>
        </row>
        <row r="41">
          <cell r="D41">
            <v>0</v>
          </cell>
          <cell r="G41">
            <v>0</v>
          </cell>
        </row>
        <row r="42">
          <cell r="D42">
            <v>0</v>
          </cell>
          <cell r="G42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5">
          <cell r="D45">
            <v>0</v>
          </cell>
          <cell r="G45">
            <v>0</v>
          </cell>
        </row>
        <row r="61">
          <cell r="C61">
            <v>0</v>
          </cell>
          <cell r="F61">
            <v>0</v>
          </cell>
        </row>
        <row r="68">
          <cell r="D68">
            <v>0</v>
          </cell>
          <cell r="G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69"/>
  <sheetViews>
    <sheetView showGridLines="0" tabSelected="1" zoomScalePageLayoutView="0" workbookViewId="0" topLeftCell="A1">
      <selection activeCell="O19" sqref="O19"/>
    </sheetView>
  </sheetViews>
  <sheetFormatPr defaultColWidth="9.140625" defaultRowHeight="12.75"/>
  <cols>
    <col min="1" max="1" width="3.28125" style="207" customWidth="1"/>
    <col min="2" max="2" width="2.57421875" style="207" customWidth="1"/>
    <col min="3" max="3" width="21.57421875" style="207" customWidth="1"/>
    <col min="4" max="4" width="11.421875" style="207" customWidth="1"/>
    <col min="5" max="5" width="1.28515625" style="207" customWidth="1"/>
    <col min="6" max="6" width="2.57421875" style="207" customWidth="1"/>
    <col min="7" max="7" width="4.00390625" style="207" customWidth="1"/>
    <col min="8" max="8" width="21.7109375" style="207" customWidth="1"/>
    <col min="9" max="9" width="2.8515625" style="207" customWidth="1"/>
    <col min="10" max="10" width="11.140625" style="207" customWidth="1"/>
    <col min="11" max="16384" width="9.140625" style="207" customWidth="1"/>
  </cols>
  <sheetData>
    <row r="1" spans="2:10" s="189" customFormat="1" ht="12" customHeight="1">
      <c r="B1" s="371" t="s">
        <v>235</v>
      </c>
      <c r="C1" s="372"/>
      <c r="D1" s="372"/>
      <c r="E1" s="372"/>
      <c r="F1" s="372"/>
      <c r="G1" s="372"/>
      <c r="H1" s="372"/>
      <c r="I1" s="372"/>
      <c r="J1" s="526"/>
    </row>
    <row r="2" spans="1:11" s="189" customFormat="1" ht="12" thickBot="1">
      <c r="A2" s="190"/>
      <c r="B2" s="191"/>
      <c r="C2" s="192" t="s">
        <v>1</v>
      </c>
      <c r="D2" s="193" t="s">
        <v>2</v>
      </c>
      <c r="E2" s="193"/>
      <c r="F2" s="193"/>
      <c r="G2" s="194"/>
      <c r="H2" s="192" t="s">
        <v>4</v>
      </c>
      <c r="I2" s="192"/>
      <c r="J2" s="527" t="s">
        <v>2</v>
      </c>
      <c r="K2" s="190"/>
    </row>
    <row r="3" spans="1:11" s="189" customFormat="1" ht="15" customHeight="1" thickBot="1" thickTop="1">
      <c r="A3" s="190"/>
      <c r="B3" s="196" t="s">
        <v>236</v>
      </c>
      <c r="C3" s="197" t="s">
        <v>237</v>
      </c>
      <c r="D3" s="198"/>
      <c r="E3" s="199"/>
      <c r="F3" s="200"/>
      <c r="G3" s="201"/>
      <c r="H3" s="202"/>
      <c r="I3" s="202"/>
      <c r="J3" s="528"/>
      <c r="K3" s="190"/>
    </row>
    <row r="4" spans="1:11" ht="15" customHeight="1" thickTop="1">
      <c r="A4" s="205"/>
      <c r="B4" s="196" t="s">
        <v>238</v>
      </c>
      <c r="C4" s="197" t="s">
        <v>5</v>
      </c>
      <c r="D4" s="199"/>
      <c r="E4" s="199"/>
      <c r="F4" s="199"/>
      <c r="G4" s="197" t="s">
        <v>236</v>
      </c>
      <c r="H4" s="197" t="s">
        <v>6</v>
      </c>
      <c r="I4" s="197"/>
      <c r="J4" s="529"/>
      <c r="K4" s="205"/>
    </row>
    <row r="5" spans="1:13" ht="12">
      <c r="A5" s="205"/>
      <c r="B5" s="196" t="s">
        <v>239</v>
      </c>
      <c r="C5" s="197" t="s">
        <v>7</v>
      </c>
      <c r="D5" s="199"/>
      <c r="E5" s="199"/>
      <c r="F5" s="199"/>
      <c r="G5" s="197"/>
      <c r="H5" s="197"/>
      <c r="I5" s="197"/>
      <c r="J5" s="529"/>
      <c r="K5" s="205"/>
      <c r="M5" s="525"/>
    </row>
    <row r="6" spans="1:11" ht="12">
      <c r="A6" s="205"/>
      <c r="B6" s="196"/>
      <c r="C6" s="197" t="s">
        <v>240</v>
      </c>
      <c r="D6" s="208"/>
      <c r="E6" s="199"/>
      <c r="F6" s="199"/>
      <c r="G6" s="209" t="s">
        <v>239</v>
      </c>
      <c r="H6" s="197" t="s">
        <v>9</v>
      </c>
      <c r="I6" s="197"/>
      <c r="J6" s="530">
        <v>5000000</v>
      </c>
      <c r="K6" s="205"/>
    </row>
    <row r="7" spans="1:11" ht="10.5" customHeight="1">
      <c r="A7" s="205"/>
      <c r="B7" s="196"/>
      <c r="C7" s="197" t="s">
        <v>241</v>
      </c>
      <c r="D7" s="211"/>
      <c r="E7" s="199"/>
      <c r="F7" s="199"/>
      <c r="G7" s="209" t="s">
        <v>242</v>
      </c>
      <c r="H7" s="197" t="s">
        <v>11</v>
      </c>
      <c r="I7" s="197"/>
      <c r="J7" s="531"/>
      <c r="K7" s="205"/>
    </row>
    <row r="8" spans="1:11" ht="10.5" customHeight="1">
      <c r="A8" s="205"/>
      <c r="B8" s="196"/>
      <c r="C8" s="197" t="s">
        <v>243</v>
      </c>
      <c r="D8" s="199"/>
      <c r="E8" s="199"/>
      <c r="F8" s="199"/>
      <c r="G8" s="209" t="s">
        <v>244</v>
      </c>
      <c r="H8" s="197" t="s">
        <v>13</v>
      </c>
      <c r="I8" s="197"/>
      <c r="J8" s="532">
        <v>620000</v>
      </c>
      <c r="K8" s="205"/>
    </row>
    <row r="9" spans="1:11" ht="10.5" customHeight="1">
      <c r="A9" s="205"/>
      <c r="B9" s="196"/>
      <c r="C9" s="197" t="s">
        <v>245</v>
      </c>
      <c r="D9" s="211"/>
      <c r="E9" s="199"/>
      <c r="F9" s="199"/>
      <c r="G9" s="209" t="s">
        <v>246</v>
      </c>
      <c r="H9" s="197" t="s">
        <v>15</v>
      </c>
      <c r="I9" s="197"/>
      <c r="J9" s="533">
        <v>340000</v>
      </c>
      <c r="K9" s="205"/>
    </row>
    <row r="10" spans="1:11" ht="10.5" customHeight="1">
      <c r="A10" s="205"/>
      <c r="B10" s="196"/>
      <c r="C10" s="197" t="s">
        <v>247</v>
      </c>
      <c r="D10" s="199"/>
      <c r="E10" s="199"/>
      <c r="F10" s="199"/>
      <c r="G10" s="209" t="s">
        <v>248</v>
      </c>
      <c r="H10" s="197" t="s">
        <v>17</v>
      </c>
      <c r="I10" s="197"/>
      <c r="J10" s="533"/>
      <c r="K10" s="205"/>
    </row>
    <row r="11" spans="1:11" ht="10.5" customHeight="1">
      <c r="A11" s="205"/>
      <c r="B11" s="196"/>
      <c r="C11" s="197" t="s">
        <v>249</v>
      </c>
      <c r="D11" s="214"/>
      <c r="E11" s="199"/>
      <c r="F11" s="199"/>
      <c r="G11" s="209" t="s">
        <v>250</v>
      </c>
      <c r="H11" s="197" t="s">
        <v>251</v>
      </c>
      <c r="I11" s="197"/>
      <c r="J11" s="533"/>
      <c r="K11" s="205"/>
    </row>
    <row r="12" spans="1:11" ht="10.5" customHeight="1">
      <c r="A12" s="205"/>
      <c r="B12" s="196"/>
      <c r="C12" s="197" t="s">
        <v>252</v>
      </c>
      <c r="D12" s="216"/>
      <c r="E12" s="199"/>
      <c r="F12" s="199"/>
      <c r="G12" s="209" t="s">
        <v>253</v>
      </c>
      <c r="H12" s="197" t="s">
        <v>254</v>
      </c>
      <c r="I12" s="197"/>
      <c r="J12" s="533"/>
      <c r="K12" s="205"/>
    </row>
    <row r="13" spans="1:11" ht="10.5" customHeight="1" thickBot="1">
      <c r="A13" s="205"/>
      <c r="B13" s="196"/>
      <c r="C13" s="197" t="s">
        <v>24</v>
      </c>
      <c r="D13" s="198">
        <f>SUM(D6:D12)</f>
        <v>0</v>
      </c>
      <c r="E13" s="199"/>
      <c r="F13" s="199"/>
      <c r="G13" s="209" t="s">
        <v>255</v>
      </c>
      <c r="H13" s="197" t="s">
        <v>23</v>
      </c>
      <c r="I13" s="197"/>
      <c r="J13" s="531"/>
      <c r="K13" s="205"/>
    </row>
    <row r="14" spans="1:11" ht="12.75" thickTop="1">
      <c r="A14" s="205"/>
      <c r="B14" s="196" t="s">
        <v>256</v>
      </c>
      <c r="C14" s="197" t="s">
        <v>26</v>
      </c>
      <c r="D14" s="199"/>
      <c r="E14" s="199"/>
      <c r="F14" s="199"/>
      <c r="G14" s="209" t="s">
        <v>257</v>
      </c>
      <c r="H14" s="197" t="s">
        <v>25</v>
      </c>
      <c r="I14" s="197"/>
      <c r="J14" s="531">
        <v>890000</v>
      </c>
      <c r="K14" s="205"/>
    </row>
    <row r="15" spans="1:11" ht="12">
      <c r="A15" s="205"/>
      <c r="B15" s="196"/>
      <c r="C15" s="197" t="s">
        <v>258</v>
      </c>
      <c r="D15" s="208">
        <f>5700000-1290000</f>
        <v>4410000</v>
      </c>
      <c r="E15" s="199"/>
      <c r="F15" s="199"/>
      <c r="G15" s="197"/>
      <c r="H15" s="197"/>
      <c r="I15" s="197"/>
      <c r="J15" s="532"/>
      <c r="K15" s="205"/>
    </row>
    <row r="16" spans="1:11" ht="12.75" thickBot="1">
      <c r="A16" s="205"/>
      <c r="B16" s="196"/>
      <c r="C16" s="197" t="s">
        <v>259</v>
      </c>
      <c r="D16" s="199">
        <f>4100000-2180000</f>
        <v>1920000</v>
      </c>
      <c r="E16" s="199"/>
      <c r="F16" s="199"/>
      <c r="G16" s="197"/>
      <c r="H16" s="197" t="s">
        <v>24</v>
      </c>
      <c r="I16" s="197"/>
      <c r="J16" s="534">
        <f>SUM(J6:J15)</f>
        <v>6850000</v>
      </c>
      <c r="K16" s="205"/>
    </row>
    <row r="17" spans="1:11" ht="12.75" thickTop="1">
      <c r="A17" s="205"/>
      <c r="B17" s="196"/>
      <c r="C17" s="197" t="s">
        <v>260</v>
      </c>
      <c r="D17" s="211">
        <f>450000-320000</f>
        <v>130000</v>
      </c>
      <c r="E17" s="199"/>
      <c r="F17" s="199"/>
      <c r="G17" s="197"/>
      <c r="H17" s="197"/>
      <c r="I17" s="197"/>
      <c r="J17" s="532"/>
      <c r="K17" s="205"/>
    </row>
    <row r="18" spans="1:11" ht="12">
      <c r="A18" s="205"/>
      <c r="B18" s="196"/>
      <c r="C18" s="197" t="s">
        <v>261</v>
      </c>
      <c r="D18" s="211"/>
      <c r="E18" s="199"/>
      <c r="F18" s="199"/>
      <c r="G18" s="197"/>
      <c r="H18" s="197"/>
      <c r="I18" s="197"/>
      <c r="J18" s="532"/>
      <c r="K18" s="205"/>
    </row>
    <row r="19" spans="1:11" ht="12">
      <c r="A19" s="205"/>
      <c r="B19" s="196"/>
      <c r="C19" s="197" t="s">
        <v>262</v>
      </c>
      <c r="D19" s="199"/>
      <c r="E19" s="199"/>
      <c r="F19" s="199"/>
      <c r="G19" s="197" t="s">
        <v>238</v>
      </c>
      <c r="H19" s="197" t="s">
        <v>263</v>
      </c>
      <c r="I19" s="197"/>
      <c r="J19" s="532"/>
      <c r="K19" s="205"/>
    </row>
    <row r="20" spans="1:11" ht="12.75" thickBot="1">
      <c r="A20" s="205"/>
      <c r="B20" s="196"/>
      <c r="C20" s="197" t="s">
        <v>24</v>
      </c>
      <c r="D20" s="198">
        <f>SUM(D15:D19)</f>
        <v>6460000</v>
      </c>
      <c r="E20" s="199"/>
      <c r="F20" s="199"/>
      <c r="G20" s="197"/>
      <c r="H20" s="197"/>
      <c r="I20" s="197"/>
      <c r="J20" s="532"/>
      <c r="K20" s="205"/>
    </row>
    <row r="21" spans="1:11" ht="12.75" thickTop="1">
      <c r="A21" s="205"/>
      <c r="B21" s="196" t="s">
        <v>264</v>
      </c>
      <c r="C21" s="197" t="s">
        <v>37</v>
      </c>
      <c r="D21" s="199"/>
      <c r="E21" s="199"/>
      <c r="F21" s="199"/>
      <c r="G21" s="197"/>
      <c r="H21" s="197" t="s">
        <v>265</v>
      </c>
      <c r="I21" s="197"/>
      <c r="J21" s="530"/>
      <c r="K21" s="205"/>
    </row>
    <row r="22" spans="1:11" ht="12">
      <c r="A22" s="205"/>
      <c r="B22" s="196"/>
      <c r="C22" s="218" t="s">
        <v>266</v>
      </c>
      <c r="D22" s="208">
        <v>2100000</v>
      </c>
      <c r="E22" s="199"/>
      <c r="F22" s="199"/>
      <c r="G22" s="197"/>
      <c r="H22" s="197" t="s">
        <v>267</v>
      </c>
      <c r="I22" s="197"/>
      <c r="J22" s="532"/>
      <c r="K22" s="205"/>
    </row>
    <row r="23" spans="1:11" ht="12.75" customHeight="1">
      <c r="A23" s="205"/>
      <c r="B23" s="196"/>
      <c r="C23" s="197" t="s">
        <v>268</v>
      </c>
      <c r="D23" s="199">
        <v>500000</v>
      </c>
      <c r="E23" s="199"/>
      <c r="F23" s="199"/>
      <c r="G23" s="197"/>
      <c r="H23" s="197" t="s">
        <v>269</v>
      </c>
      <c r="I23" s="197"/>
      <c r="J23" s="531"/>
      <c r="K23" s="205"/>
    </row>
    <row r="24" spans="1:11" ht="12">
      <c r="A24" s="205"/>
      <c r="B24" s="196"/>
      <c r="C24" s="197" t="s">
        <v>270</v>
      </c>
      <c r="D24" s="211"/>
      <c r="E24" s="199"/>
      <c r="F24" s="199"/>
      <c r="G24" s="197"/>
      <c r="H24" s="197"/>
      <c r="I24" s="197"/>
      <c r="J24" s="532"/>
      <c r="K24" s="205"/>
    </row>
    <row r="25" spans="1:11" ht="12.75" thickBot="1">
      <c r="A25" s="205"/>
      <c r="B25" s="196"/>
      <c r="C25" s="197" t="s">
        <v>271</v>
      </c>
      <c r="D25" s="199"/>
      <c r="E25" s="199"/>
      <c r="F25" s="199"/>
      <c r="G25" s="197"/>
      <c r="H25" s="197" t="s">
        <v>24</v>
      </c>
      <c r="I25" s="197"/>
      <c r="J25" s="534">
        <f>SUM(J21:J23)</f>
        <v>0</v>
      </c>
      <c r="K25" s="205"/>
    </row>
    <row r="26" spans="1:11" ht="13.5" thickBot="1" thickTop="1">
      <c r="A26" s="205"/>
      <c r="B26" s="196"/>
      <c r="C26" s="197" t="s">
        <v>24</v>
      </c>
      <c r="D26" s="198">
        <f>SUM(D22:D25)</f>
        <v>2600000</v>
      </c>
      <c r="E26" s="199"/>
      <c r="F26" s="199"/>
      <c r="G26" s="197"/>
      <c r="H26" s="197"/>
      <c r="I26" s="197"/>
      <c r="J26" s="532"/>
      <c r="K26" s="205"/>
    </row>
    <row r="27" spans="1:11" ht="13.5" thickBot="1" thickTop="1">
      <c r="A27" s="205"/>
      <c r="B27" s="196"/>
      <c r="C27" s="197"/>
      <c r="D27" s="199"/>
      <c r="E27" s="199"/>
      <c r="F27" s="199"/>
      <c r="G27" s="197"/>
      <c r="H27" s="197" t="s">
        <v>272</v>
      </c>
      <c r="I27" s="197"/>
      <c r="J27" s="534">
        <v>950000</v>
      </c>
      <c r="K27" s="205"/>
    </row>
    <row r="28" spans="1:11" ht="13.5" thickBot="1" thickTop="1">
      <c r="A28" s="205"/>
      <c r="B28" s="196"/>
      <c r="C28" s="197" t="s">
        <v>46</v>
      </c>
      <c r="D28" s="198">
        <f>D26+D20+D13</f>
        <v>9060000</v>
      </c>
      <c r="E28" s="199"/>
      <c r="F28" s="199"/>
      <c r="G28" s="197"/>
      <c r="H28" s="197"/>
      <c r="I28" s="197"/>
      <c r="J28" s="532"/>
      <c r="K28" s="205"/>
    </row>
    <row r="29" spans="1:11" ht="12.75" thickTop="1">
      <c r="A29" s="205"/>
      <c r="B29" s="196" t="s">
        <v>273</v>
      </c>
      <c r="C29" s="197" t="s">
        <v>48</v>
      </c>
      <c r="D29" s="199"/>
      <c r="E29" s="199"/>
      <c r="F29" s="199"/>
      <c r="G29" s="197"/>
      <c r="H29" s="197" t="s">
        <v>274</v>
      </c>
      <c r="I29" s="197"/>
      <c r="J29" s="532"/>
      <c r="K29" s="205"/>
    </row>
    <row r="30" spans="1:11" ht="12">
      <c r="A30" s="205"/>
      <c r="B30" s="196" t="s">
        <v>239</v>
      </c>
      <c r="C30" s="197" t="s">
        <v>50</v>
      </c>
      <c r="D30" s="199"/>
      <c r="E30" s="199"/>
      <c r="F30" s="199"/>
      <c r="G30" s="197"/>
      <c r="H30" s="197"/>
      <c r="I30" s="197"/>
      <c r="J30" s="532"/>
      <c r="K30" s="205"/>
    </row>
    <row r="31" spans="1:11" ht="12">
      <c r="A31" s="205"/>
      <c r="B31" s="196"/>
      <c r="C31" s="197" t="s">
        <v>275</v>
      </c>
      <c r="D31" s="199">
        <v>900000</v>
      </c>
      <c r="E31" s="199"/>
      <c r="F31" s="199"/>
      <c r="G31" s="197" t="s">
        <v>273</v>
      </c>
      <c r="H31" s="197" t="s">
        <v>276</v>
      </c>
      <c r="I31" s="197"/>
      <c r="J31" s="530">
        <v>2200000</v>
      </c>
      <c r="K31" s="205"/>
    </row>
    <row r="32" spans="1:11" ht="12">
      <c r="A32" s="205"/>
      <c r="B32" s="196"/>
      <c r="C32" s="197" t="s">
        <v>277</v>
      </c>
      <c r="D32" s="211">
        <v>400000</v>
      </c>
      <c r="E32" s="199"/>
      <c r="F32" s="199"/>
      <c r="G32" s="197"/>
      <c r="H32" s="197" t="s">
        <v>278</v>
      </c>
      <c r="I32" s="197"/>
      <c r="J32" s="532"/>
      <c r="K32" s="205"/>
    </row>
    <row r="33" spans="1:11" ht="12">
      <c r="A33" s="205"/>
      <c r="B33" s="196"/>
      <c r="C33" s="197" t="s">
        <v>279</v>
      </c>
      <c r="D33" s="211"/>
      <c r="E33" s="199"/>
      <c r="F33" s="199"/>
      <c r="G33" s="197"/>
      <c r="H33" s="197" t="s">
        <v>280</v>
      </c>
      <c r="I33" s="197"/>
      <c r="J33" s="530"/>
      <c r="K33" s="205"/>
    </row>
    <row r="34" spans="1:11" ht="12">
      <c r="A34" s="205"/>
      <c r="B34" s="196"/>
      <c r="C34" s="197" t="s">
        <v>281</v>
      </c>
      <c r="D34" s="211">
        <v>300000</v>
      </c>
      <c r="E34" s="199"/>
      <c r="F34" s="199"/>
      <c r="G34" s="197" t="s">
        <v>282</v>
      </c>
      <c r="H34" s="197" t="s">
        <v>278</v>
      </c>
      <c r="I34" s="197"/>
      <c r="J34" s="532"/>
      <c r="K34" s="205"/>
    </row>
    <row r="35" spans="1:11" ht="12">
      <c r="A35" s="205"/>
      <c r="B35" s="196"/>
      <c r="C35" s="197" t="s">
        <v>283</v>
      </c>
      <c r="D35" s="199"/>
      <c r="E35" s="199"/>
      <c r="F35" s="199"/>
      <c r="G35" s="197"/>
      <c r="H35" s="197" t="s">
        <v>284</v>
      </c>
      <c r="I35" s="197"/>
      <c r="J35" s="530"/>
      <c r="K35" s="205"/>
    </row>
    <row r="36" spans="1:11" ht="12.75" thickBot="1">
      <c r="A36" s="205"/>
      <c r="B36" s="196"/>
      <c r="C36" s="197" t="s">
        <v>24</v>
      </c>
      <c r="D36" s="198">
        <f>SUM(D31:D35)</f>
        <v>1600000</v>
      </c>
      <c r="E36" s="199"/>
      <c r="F36" s="199"/>
      <c r="G36" s="197"/>
      <c r="H36" s="197" t="s">
        <v>285</v>
      </c>
      <c r="I36" s="197"/>
      <c r="J36" s="532">
        <f>500000+540000</f>
        <v>1040000</v>
      </c>
      <c r="K36" s="205"/>
    </row>
    <row r="37" spans="1:11" ht="12.75" thickTop="1">
      <c r="A37" s="205"/>
      <c r="B37" s="196" t="s">
        <v>256</v>
      </c>
      <c r="C37" s="197" t="s">
        <v>59</v>
      </c>
      <c r="D37" s="199"/>
      <c r="E37" s="199"/>
      <c r="F37" s="199"/>
      <c r="G37" s="219"/>
      <c r="H37" s="197" t="s">
        <v>286</v>
      </c>
      <c r="I37" s="197"/>
      <c r="J37" s="531"/>
      <c r="K37" s="205"/>
    </row>
    <row r="38" spans="1:11" ht="12">
      <c r="A38" s="205"/>
      <c r="B38" s="196"/>
      <c r="C38" s="197" t="s">
        <v>287</v>
      </c>
      <c r="D38" s="208">
        <f>1600000+300000-60000</f>
        <v>1840000</v>
      </c>
      <c r="E38" s="199"/>
      <c r="F38" s="199"/>
      <c r="G38" s="219"/>
      <c r="H38" s="197" t="s">
        <v>288</v>
      </c>
      <c r="I38" s="197"/>
      <c r="J38" s="531"/>
      <c r="K38" s="205"/>
    </row>
    <row r="39" spans="1:11" ht="12">
      <c r="A39" s="205"/>
      <c r="B39" s="196"/>
      <c r="C39" s="219" t="s">
        <v>289</v>
      </c>
      <c r="D39" s="199"/>
      <c r="E39" s="199"/>
      <c r="F39" s="199"/>
      <c r="G39" s="197"/>
      <c r="H39" s="197" t="s">
        <v>290</v>
      </c>
      <c r="I39" s="197"/>
      <c r="J39" s="532">
        <v>1100000</v>
      </c>
      <c r="K39" s="205"/>
    </row>
    <row r="40" spans="1:11" ht="12">
      <c r="A40" s="205"/>
      <c r="B40" s="196"/>
      <c r="C40" s="197" t="s">
        <v>291</v>
      </c>
      <c r="D40" s="211"/>
      <c r="E40" s="199"/>
      <c r="F40" s="199"/>
      <c r="G40" s="197"/>
      <c r="H40" s="197" t="s">
        <v>292</v>
      </c>
      <c r="I40" s="197"/>
      <c r="J40" s="533"/>
      <c r="K40" s="205"/>
    </row>
    <row r="41" spans="1:11" ht="12">
      <c r="A41" s="205"/>
      <c r="B41" s="196"/>
      <c r="C41" s="219" t="s">
        <v>293</v>
      </c>
      <c r="D41" s="199"/>
      <c r="E41" s="199"/>
      <c r="F41" s="199"/>
      <c r="G41" s="197"/>
      <c r="H41" s="197" t="s">
        <v>294</v>
      </c>
      <c r="I41" s="197"/>
      <c r="J41" s="531"/>
      <c r="K41" s="205"/>
    </row>
    <row r="42" spans="1:11" ht="12">
      <c r="A42" s="205"/>
      <c r="B42" s="196"/>
      <c r="C42" s="219" t="s">
        <v>295</v>
      </c>
      <c r="D42" s="211">
        <v>100000</v>
      </c>
      <c r="E42" s="199"/>
      <c r="F42" s="199"/>
      <c r="G42" s="197"/>
      <c r="H42" s="197" t="s">
        <v>296</v>
      </c>
      <c r="I42" s="197"/>
      <c r="J42" s="531"/>
      <c r="K42" s="205"/>
    </row>
    <row r="43" spans="1:11" ht="12">
      <c r="A43" s="205"/>
      <c r="B43" s="196"/>
      <c r="C43" s="219" t="s">
        <v>297</v>
      </c>
      <c r="D43" s="199"/>
      <c r="E43" s="199"/>
      <c r="F43" s="199"/>
      <c r="G43" s="197"/>
      <c r="H43" s="197" t="s">
        <v>298</v>
      </c>
      <c r="I43" s="197"/>
      <c r="J43" s="531"/>
      <c r="K43" s="205"/>
    </row>
    <row r="44" spans="1:11" ht="12">
      <c r="A44" s="205"/>
      <c r="B44" s="196"/>
      <c r="C44" s="220" t="s">
        <v>299</v>
      </c>
      <c r="D44" s="221">
        <v>30000</v>
      </c>
      <c r="E44" s="220"/>
      <c r="F44" s="199"/>
      <c r="G44" s="197"/>
      <c r="H44" s="197" t="s">
        <v>300</v>
      </c>
      <c r="I44" s="197"/>
      <c r="J44" s="532">
        <v>400000</v>
      </c>
      <c r="K44" s="205"/>
    </row>
    <row r="45" spans="1:11" ht="12.75" thickBot="1">
      <c r="A45" s="205"/>
      <c r="B45" s="196"/>
      <c r="C45" s="197" t="s">
        <v>24</v>
      </c>
      <c r="D45" s="198">
        <f>SUM(D38:D44)</f>
        <v>1970000</v>
      </c>
      <c r="E45" s="199"/>
      <c r="F45" s="199"/>
      <c r="G45" s="197"/>
      <c r="H45" s="197" t="s">
        <v>301</v>
      </c>
      <c r="I45" s="197"/>
      <c r="J45" s="533">
        <v>120000</v>
      </c>
      <c r="K45" s="205"/>
    </row>
    <row r="46" spans="1:11" ht="12.75" thickTop="1">
      <c r="A46" s="205"/>
      <c r="B46" s="196" t="s">
        <v>244</v>
      </c>
      <c r="C46" s="197" t="s">
        <v>302</v>
      </c>
      <c r="D46" s="199"/>
      <c r="E46" s="199"/>
      <c r="F46" s="199"/>
      <c r="G46" s="197"/>
      <c r="H46" s="197" t="s">
        <v>303</v>
      </c>
      <c r="I46" s="197"/>
      <c r="J46" s="531">
        <v>150000</v>
      </c>
      <c r="K46" s="205"/>
    </row>
    <row r="47" spans="1:11" ht="10.5" customHeight="1">
      <c r="A47" s="205"/>
      <c r="B47" s="196"/>
      <c r="C47" s="197" t="s">
        <v>266</v>
      </c>
      <c r="D47" s="208"/>
      <c r="E47" s="199"/>
      <c r="F47" s="199"/>
      <c r="G47" s="197"/>
      <c r="H47" s="197" t="s">
        <v>278</v>
      </c>
      <c r="I47" s="197"/>
      <c r="J47" s="532"/>
      <c r="K47" s="205"/>
    </row>
    <row r="48" spans="1:11" ht="10.5" customHeight="1">
      <c r="A48" s="205"/>
      <c r="B48" s="196"/>
      <c r="C48" s="197" t="s">
        <v>304</v>
      </c>
      <c r="D48" s="199"/>
      <c r="E48" s="199"/>
      <c r="F48" s="199"/>
      <c r="G48" s="197"/>
      <c r="H48" s="197"/>
      <c r="I48" s="197"/>
      <c r="J48" s="535"/>
      <c r="K48" s="205"/>
    </row>
    <row r="49" spans="1:11" ht="10.5" customHeight="1" thickBot="1">
      <c r="A49" s="205"/>
      <c r="B49" s="196"/>
      <c r="C49" s="197" t="s">
        <v>305</v>
      </c>
      <c r="D49" s="214"/>
      <c r="E49" s="199"/>
      <c r="F49" s="199"/>
      <c r="G49" s="197"/>
      <c r="H49" s="197" t="s">
        <v>24</v>
      </c>
      <c r="I49" s="197"/>
      <c r="J49" s="534">
        <f>SUM(J31:J48)</f>
        <v>5010000</v>
      </c>
      <c r="K49" s="205"/>
    </row>
    <row r="50" spans="1:11" ht="14.25" customHeight="1" thickBot="1" thickTop="1">
      <c r="A50" s="205"/>
      <c r="B50" s="196"/>
      <c r="C50" s="197" t="s">
        <v>24</v>
      </c>
      <c r="D50" s="198">
        <f>SUM(D47:D49)</f>
        <v>0</v>
      </c>
      <c r="E50" s="199"/>
      <c r="F50" s="199"/>
      <c r="G50" s="197"/>
      <c r="H50" s="197"/>
      <c r="I50" s="197"/>
      <c r="J50" s="532"/>
      <c r="K50" s="205"/>
    </row>
    <row r="51" spans="1:11" ht="12.75" thickTop="1">
      <c r="A51" s="205"/>
      <c r="B51" s="196" t="s">
        <v>306</v>
      </c>
      <c r="C51" s="197" t="s">
        <v>75</v>
      </c>
      <c r="D51" s="199"/>
      <c r="E51" s="199"/>
      <c r="F51" s="199"/>
      <c r="G51" s="197"/>
      <c r="H51" s="197"/>
      <c r="I51" s="197"/>
      <c r="J51" s="532"/>
      <c r="K51" s="205"/>
    </row>
    <row r="52" spans="1:11" ht="12">
      <c r="A52" s="205"/>
      <c r="B52" s="196"/>
      <c r="C52" s="197" t="s">
        <v>307</v>
      </c>
      <c r="D52" s="208">
        <f>20000+40000</f>
        <v>60000</v>
      </c>
      <c r="E52" s="199"/>
      <c r="F52" s="199"/>
      <c r="G52" s="197"/>
      <c r="H52" s="197"/>
      <c r="I52" s="197"/>
      <c r="J52" s="532"/>
      <c r="K52" s="205"/>
    </row>
    <row r="53" spans="1:11" ht="12">
      <c r="A53" s="205"/>
      <c r="B53" s="196"/>
      <c r="C53" s="197" t="s">
        <v>308</v>
      </c>
      <c r="D53" s="211">
        <v>25000</v>
      </c>
      <c r="E53" s="199"/>
      <c r="F53" s="199"/>
      <c r="G53" s="197"/>
      <c r="H53" s="197"/>
      <c r="I53" s="197"/>
      <c r="J53" s="532"/>
      <c r="K53" s="205"/>
    </row>
    <row r="54" spans="1:11" ht="12">
      <c r="A54" s="205"/>
      <c r="B54" s="196"/>
      <c r="C54" s="197" t="s">
        <v>309</v>
      </c>
      <c r="D54" s="199">
        <v>5000</v>
      </c>
      <c r="E54" s="199"/>
      <c r="F54" s="220"/>
      <c r="G54" s="197"/>
      <c r="H54" s="197"/>
      <c r="I54" s="197"/>
      <c r="J54" s="532"/>
      <c r="K54" s="205"/>
    </row>
    <row r="55" spans="1:11" ht="12.75" thickBot="1">
      <c r="A55" s="205"/>
      <c r="B55" s="196"/>
      <c r="C55" s="197" t="s">
        <v>24</v>
      </c>
      <c r="D55" s="198">
        <f>SUM(D52:D54)</f>
        <v>90000</v>
      </c>
      <c r="E55" s="199"/>
      <c r="F55" s="199"/>
      <c r="G55" s="197" t="s">
        <v>310</v>
      </c>
      <c r="H55" s="197" t="s">
        <v>311</v>
      </c>
      <c r="I55" s="197"/>
      <c r="J55" s="534">
        <f>40000+10000</f>
        <v>50000</v>
      </c>
      <c r="K55" s="205"/>
    </row>
    <row r="56" spans="1:11" ht="13.5" thickBot="1" thickTop="1">
      <c r="A56" s="205"/>
      <c r="B56" s="196"/>
      <c r="C56" s="197" t="s">
        <v>79</v>
      </c>
      <c r="D56" s="198">
        <f>SUM(D55+D50+D36+D45)</f>
        <v>3660000</v>
      </c>
      <c r="E56" s="199"/>
      <c r="F56" s="199"/>
      <c r="G56" s="197"/>
      <c r="H56" s="197"/>
      <c r="I56" s="197"/>
      <c r="J56" s="532"/>
      <c r="K56" s="205"/>
    </row>
    <row r="57" spans="1:11" ht="13.5" thickBot="1" thickTop="1">
      <c r="A57" s="205"/>
      <c r="B57" s="196" t="s">
        <v>282</v>
      </c>
      <c r="C57" s="197" t="s">
        <v>312</v>
      </c>
      <c r="D57" s="198">
        <f>40000+60000+40000</f>
        <v>140000</v>
      </c>
      <c r="E57" s="199"/>
      <c r="F57" s="199"/>
      <c r="G57" s="197"/>
      <c r="H57" s="197"/>
      <c r="I57" s="197"/>
      <c r="J57" s="532"/>
      <c r="K57" s="205"/>
    </row>
    <row r="58" spans="1:11" ht="6.75" customHeight="1" thickTop="1">
      <c r="A58" s="205"/>
      <c r="B58" s="196"/>
      <c r="C58" s="197"/>
      <c r="D58" s="199"/>
      <c r="E58" s="199"/>
      <c r="F58" s="199"/>
      <c r="G58" s="220"/>
      <c r="H58" s="197"/>
      <c r="I58" s="197"/>
      <c r="J58" s="532"/>
      <c r="K58" s="205"/>
    </row>
    <row r="59" spans="1:11" ht="12.75" thickBot="1">
      <c r="A59" s="205"/>
      <c r="B59" s="536"/>
      <c r="C59" s="223" t="s">
        <v>80</v>
      </c>
      <c r="D59" s="198">
        <f>D57+D56+D28+D3</f>
        <v>12860000</v>
      </c>
      <c r="E59" s="224"/>
      <c r="F59" s="224"/>
      <c r="G59" s="225"/>
      <c r="H59" s="223" t="s">
        <v>81</v>
      </c>
      <c r="I59" s="223"/>
      <c r="J59" s="534">
        <f>J55+J49+J27+J25+J16</f>
        <v>12860000</v>
      </c>
      <c r="K59" s="205"/>
    </row>
    <row r="60" spans="1:11" ht="12.75" thickTop="1">
      <c r="A60" s="205"/>
      <c r="B60" s="226"/>
      <c r="E60" s="226"/>
      <c r="F60" s="199"/>
      <c r="H60" s="205"/>
      <c r="I60" s="226"/>
      <c r="J60" s="205"/>
      <c r="K60" s="205"/>
    </row>
    <row r="61" spans="1:11" ht="12">
      <c r="A61" s="205"/>
      <c r="F61" s="199"/>
      <c r="K61" s="205"/>
    </row>
    <row r="62" spans="1:6" ht="12">
      <c r="A62" s="205"/>
      <c r="F62" s="199"/>
    </row>
    <row r="63" spans="1:6" ht="12">
      <c r="A63" s="205"/>
      <c r="F63" s="199"/>
    </row>
    <row r="64" spans="1:6" ht="12">
      <c r="A64" s="205"/>
      <c r="F64" s="199"/>
    </row>
    <row r="65" spans="1:6" ht="12">
      <c r="A65" s="205"/>
      <c r="F65" s="199"/>
    </row>
    <row r="66" spans="1:6" ht="12">
      <c r="A66" s="205"/>
      <c r="F66" s="199"/>
    </row>
    <row r="67" spans="1:6" ht="12">
      <c r="A67" s="205"/>
      <c r="F67" s="199"/>
    </row>
    <row r="68" spans="1:6" ht="12">
      <c r="A68" s="205"/>
      <c r="F68" s="227"/>
    </row>
    <row r="69" spans="1:6" ht="12">
      <c r="A69" s="205"/>
      <c r="F69" s="205"/>
    </row>
  </sheetData>
  <sheetProtection/>
  <mergeCells count="1">
    <mergeCell ref="B1:J1"/>
  </mergeCells>
  <printOptions/>
  <pageMargins left="0.28" right="0.24" top="0.63" bottom="0.61" header="0.5" footer="0.5"/>
  <pageSetup horizontalDpi="180" verticalDpi="1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IQ64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3.00390625" style="5" customWidth="1"/>
    <col min="2" max="2" width="3.57421875" style="5" customWidth="1"/>
    <col min="3" max="3" width="3.140625" style="5" customWidth="1"/>
    <col min="4" max="4" width="43.421875" style="5" customWidth="1"/>
    <col min="5" max="5" width="11.00390625" style="5" customWidth="1"/>
    <col min="6" max="6" width="12.00390625" style="5" customWidth="1"/>
    <col min="7" max="7" width="10.421875" style="233" customWidth="1"/>
    <col min="8" max="8" width="11.421875" style="233" customWidth="1"/>
    <col min="9" max="16384" width="9.140625" style="5" customWidth="1"/>
  </cols>
  <sheetData>
    <row r="1" spans="1:8" s="228" customFormat="1" ht="20.25" customHeight="1" thickBot="1">
      <c r="A1" s="374" t="s">
        <v>395</v>
      </c>
      <c r="B1" s="374"/>
      <c r="C1" s="374"/>
      <c r="D1" s="374"/>
      <c r="E1" s="374"/>
      <c r="F1" s="374"/>
      <c r="G1" s="374"/>
      <c r="H1" s="374"/>
    </row>
    <row r="2" spans="1:8" s="228" customFormat="1" ht="15.75" customHeight="1" thickTop="1">
      <c r="A2" s="297"/>
      <c r="B2" s="297"/>
      <c r="C2" s="297"/>
      <c r="D2" s="297"/>
      <c r="E2" s="475" t="s">
        <v>2</v>
      </c>
      <c r="F2" s="476"/>
      <c r="G2" s="477" t="s">
        <v>3</v>
      </c>
      <c r="H2" s="477"/>
    </row>
    <row r="3" spans="1:8" ht="12.75">
      <c r="A3" s="232"/>
      <c r="B3" s="232"/>
      <c r="C3" s="232"/>
      <c r="D3" s="232"/>
      <c r="E3" s="298"/>
      <c r="F3" s="299"/>
      <c r="G3" s="298"/>
      <c r="H3" s="299"/>
    </row>
    <row r="4" spans="1:8" s="228" customFormat="1" ht="21" customHeight="1">
      <c r="A4" s="300" t="s">
        <v>166</v>
      </c>
      <c r="B4" s="300"/>
      <c r="C4" s="300"/>
      <c r="D4" s="300" t="s">
        <v>167</v>
      </c>
      <c r="E4" s="301"/>
      <c r="F4" s="302"/>
      <c r="G4" s="301"/>
      <c r="H4" s="302"/>
    </row>
    <row r="5" spans="1:8" s="4" customFormat="1" ht="12">
      <c r="A5" s="220"/>
      <c r="B5" s="220" t="s">
        <v>168</v>
      </c>
      <c r="C5" s="220"/>
      <c r="D5" s="220" t="s">
        <v>169</v>
      </c>
      <c r="E5" s="303"/>
      <c r="F5" s="304"/>
      <c r="G5" s="303"/>
      <c r="H5" s="304"/>
    </row>
    <row r="6" spans="1:8" s="4" customFormat="1" ht="12">
      <c r="A6" s="220"/>
      <c r="B6" s="220" t="s">
        <v>170</v>
      </c>
      <c r="C6" s="220"/>
      <c r="D6" s="220" t="s">
        <v>396</v>
      </c>
      <c r="E6" s="303"/>
      <c r="F6" s="305"/>
      <c r="G6" s="303"/>
      <c r="H6" s="305"/>
    </row>
    <row r="7" spans="1:8" s="4" customFormat="1" ht="12">
      <c r="A7" s="220"/>
      <c r="B7" s="220" t="s">
        <v>174</v>
      </c>
      <c r="C7" s="220"/>
      <c r="D7" s="220" t="s">
        <v>175</v>
      </c>
      <c r="E7" s="303"/>
      <c r="F7" s="306"/>
      <c r="G7" s="303"/>
      <c r="H7" s="306"/>
    </row>
    <row r="8" spans="1:8" s="4" customFormat="1" ht="12">
      <c r="A8" s="220"/>
      <c r="B8" s="220" t="s">
        <v>176</v>
      </c>
      <c r="C8" s="220"/>
      <c r="D8" s="220" t="s">
        <v>177</v>
      </c>
      <c r="E8" s="303"/>
      <c r="F8" s="306"/>
      <c r="G8" s="303"/>
      <c r="H8" s="306"/>
    </row>
    <row r="9" spans="1:8" s="4" customFormat="1" ht="12.75" thickBot="1">
      <c r="A9" s="220"/>
      <c r="B9" s="220"/>
      <c r="C9" s="220"/>
      <c r="D9" s="220" t="s">
        <v>178</v>
      </c>
      <c r="E9" s="303"/>
      <c r="F9" s="307">
        <f>SUM(F5+F6+F7+F8)</f>
        <v>0</v>
      </c>
      <c r="G9" s="303"/>
      <c r="H9" s="307">
        <f>SUM(H5+H6+H7+H8)</f>
        <v>0</v>
      </c>
    </row>
    <row r="10" spans="1:8" ht="13.5" thickTop="1">
      <c r="A10" s="300" t="s">
        <v>179</v>
      </c>
      <c r="B10" s="300"/>
      <c r="C10" s="300"/>
      <c r="D10" s="300" t="s">
        <v>180</v>
      </c>
      <c r="E10" s="301"/>
      <c r="F10" s="302"/>
      <c r="G10" s="301"/>
      <c r="H10" s="302"/>
    </row>
    <row r="11" spans="1:8" s="308" customFormat="1" ht="13.5" customHeight="1">
      <c r="A11" s="220"/>
      <c r="B11" s="220" t="s">
        <v>314</v>
      </c>
      <c r="C11" s="220"/>
      <c r="D11" s="220" t="s">
        <v>181</v>
      </c>
      <c r="E11" s="303"/>
      <c r="F11" s="304"/>
      <c r="G11" s="303"/>
      <c r="H11" s="304"/>
    </row>
    <row r="12" spans="1:8" s="4" customFormat="1" ht="12">
      <c r="A12" s="220"/>
      <c r="B12" s="220" t="s">
        <v>315</v>
      </c>
      <c r="C12" s="220"/>
      <c r="D12" s="220" t="s">
        <v>184</v>
      </c>
      <c r="E12" s="303"/>
      <c r="F12" s="306"/>
      <c r="G12" s="303"/>
      <c r="H12" s="306"/>
    </row>
    <row r="13" spans="1:8" s="4" customFormat="1" ht="12">
      <c r="A13" s="220"/>
      <c r="B13" s="220" t="s">
        <v>316</v>
      </c>
      <c r="C13" s="220"/>
      <c r="D13" s="220" t="s">
        <v>183</v>
      </c>
      <c r="E13" s="303"/>
      <c r="F13" s="306">
        <v>0</v>
      </c>
      <c r="G13" s="303"/>
      <c r="H13" s="306">
        <v>0</v>
      </c>
    </row>
    <row r="14" spans="1:8" s="4" customFormat="1" ht="12">
      <c r="A14" s="220"/>
      <c r="B14" s="220" t="s">
        <v>317</v>
      </c>
      <c r="C14" s="220"/>
      <c r="D14" s="220" t="s">
        <v>318</v>
      </c>
      <c r="E14" s="303"/>
      <c r="F14" s="305"/>
      <c r="G14" s="303"/>
      <c r="H14" s="305"/>
    </row>
    <row r="15" spans="1:8" s="4" customFormat="1" ht="12">
      <c r="A15" s="220"/>
      <c r="B15" s="220"/>
      <c r="C15" s="220" t="s">
        <v>190</v>
      </c>
      <c r="D15" s="309" t="s">
        <v>319</v>
      </c>
      <c r="E15" s="310"/>
      <c r="F15" s="305"/>
      <c r="G15" s="310"/>
      <c r="H15" s="305"/>
    </row>
    <row r="16" spans="1:8" s="4" customFormat="1" ht="12">
      <c r="A16" s="220"/>
      <c r="B16" s="220"/>
      <c r="C16" s="220" t="s">
        <v>191</v>
      </c>
      <c r="D16" s="309" t="s">
        <v>320</v>
      </c>
      <c r="E16" s="311"/>
      <c r="F16" s="305"/>
      <c r="G16" s="311"/>
      <c r="H16" s="305"/>
    </row>
    <row r="17" spans="1:8" s="4" customFormat="1" ht="12">
      <c r="A17" s="220"/>
      <c r="B17" s="220"/>
      <c r="C17" s="220" t="s">
        <v>200</v>
      </c>
      <c r="D17" s="309" t="s">
        <v>397</v>
      </c>
      <c r="E17" s="311"/>
      <c r="F17" s="305"/>
      <c r="G17" s="311"/>
      <c r="H17" s="305"/>
    </row>
    <row r="18" spans="1:8" ht="4.5" customHeight="1">
      <c r="A18" s="232"/>
      <c r="B18" s="232"/>
      <c r="C18" s="232"/>
      <c r="D18" s="312"/>
      <c r="E18" s="313"/>
      <c r="F18" s="299"/>
      <c r="G18" s="313"/>
      <c r="H18" s="299"/>
    </row>
    <row r="19" spans="1:8" ht="13.5" thickBot="1">
      <c r="A19" s="232"/>
      <c r="B19" s="232"/>
      <c r="C19" s="232"/>
      <c r="D19" s="232"/>
      <c r="E19" s="314">
        <f>SUM(E15:E17)</f>
        <v>0</v>
      </c>
      <c r="F19" s="315">
        <f>E19</f>
        <v>0</v>
      </c>
      <c r="G19" s="314">
        <f>SUM(G15:G17)</f>
        <v>0</v>
      </c>
      <c r="H19" s="315">
        <f>G19</f>
        <v>0</v>
      </c>
    </row>
    <row r="20" spans="1:8" ht="13.5" thickTop="1">
      <c r="A20" s="232"/>
      <c r="B20" s="232" t="s">
        <v>188</v>
      </c>
      <c r="C20" s="232"/>
      <c r="D20" s="232" t="s">
        <v>325</v>
      </c>
      <c r="E20" s="298"/>
      <c r="F20" s="299"/>
      <c r="G20" s="298"/>
      <c r="H20" s="299"/>
    </row>
    <row r="21" spans="1:8" ht="12.75">
      <c r="A21" s="232"/>
      <c r="B21" s="232"/>
      <c r="C21" s="232" t="s">
        <v>190</v>
      </c>
      <c r="D21" s="312" t="s">
        <v>398</v>
      </c>
      <c r="E21" s="316"/>
      <c r="F21" s="299"/>
      <c r="G21" s="316"/>
      <c r="H21" s="299"/>
    </row>
    <row r="22" spans="1:8" ht="12.75">
      <c r="A22" s="232"/>
      <c r="B22" s="232"/>
      <c r="C22" s="232" t="s">
        <v>202</v>
      </c>
      <c r="D22" s="312" t="s">
        <v>329</v>
      </c>
      <c r="E22" s="317"/>
      <c r="F22" s="299"/>
      <c r="G22" s="317"/>
      <c r="H22" s="299"/>
    </row>
    <row r="23" spans="1:8" ht="13.5" thickBot="1">
      <c r="A23" s="232"/>
      <c r="B23" s="232"/>
      <c r="C23" s="232"/>
      <c r="D23" s="232"/>
      <c r="E23" s="318">
        <f>SUM(E21:E22)</f>
        <v>0</v>
      </c>
      <c r="F23" s="299">
        <f>E23</f>
        <v>0</v>
      </c>
      <c r="G23" s="318">
        <f>SUM(G21:G22)</f>
        <v>0</v>
      </c>
      <c r="H23" s="299">
        <f>G23</f>
        <v>0</v>
      </c>
    </row>
    <row r="24" spans="1:8" s="4" customFormat="1" ht="12.75" thickTop="1">
      <c r="A24" s="220"/>
      <c r="B24" s="220" t="s">
        <v>330</v>
      </c>
      <c r="C24" s="220"/>
      <c r="D24" s="220" t="s">
        <v>331</v>
      </c>
      <c r="E24" s="303"/>
      <c r="F24" s="319"/>
      <c r="G24" s="303"/>
      <c r="H24" s="319"/>
    </row>
    <row r="25" spans="1:8" s="4" customFormat="1" ht="12">
      <c r="A25" s="220"/>
      <c r="B25" s="220" t="s">
        <v>332</v>
      </c>
      <c r="C25" s="220"/>
      <c r="D25" s="220" t="s">
        <v>333</v>
      </c>
      <c r="E25" s="303"/>
      <c r="F25" s="306"/>
      <c r="G25" s="303"/>
      <c r="H25" s="306"/>
    </row>
    <row r="26" spans="1:8" s="4" customFormat="1" ht="12">
      <c r="A26" s="220"/>
      <c r="B26" s="220" t="s">
        <v>334</v>
      </c>
      <c r="C26" s="220"/>
      <c r="D26" s="220" t="s">
        <v>335</v>
      </c>
      <c r="E26" s="303"/>
      <c r="F26" s="306"/>
      <c r="G26" s="303"/>
      <c r="H26" s="306"/>
    </row>
    <row r="27" spans="1:8" s="4" customFormat="1" ht="12">
      <c r="A27" s="220"/>
      <c r="B27" s="220" t="s">
        <v>336</v>
      </c>
      <c r="C27" s="220"/>
      <c r="D27" s="220" t="s">
        <v>185</v>
      </c>
      <c r="E27" s="303"/>
      <c r="F27" s="305"/>
      <c r="G27" s="303"/>
      <c r="H27" s="305"/>
    </row>
    <row r="28" spans="1:8" s="4" customFormat="1" ht="12.75" thickBot="1">
      <c r="A28" s="220"/>
      <c r="B28" s="220"/>
      <c r="C28" s="220"/>
      <c r="D28" s="220" t="s">
        <v>337</v>
      </c>
      <c r="E28" s="303"/>
      <c r="F28" s="307">
        <f>SUM(F11:F27)</f>
        <v>0</v>
      </c>
      <c r="G28" s="303"/>
      <c r="H28" s="307">
        <f>SUM(H11:H27)</f>
        <v>0</v>
      </c>
    </row>
    <row r="29" spans="1:8" ht="15.75" thickBot="1" thickTop="1">
      <c r="A29" s="300"/>
      <c r="B29" s="300"/>
      <c r="C29" s="300"/>
      <c r="D29" s="320" t="s">
        <v>338</v>
      </c>
      <c r="E29" s="301"/>
      <c r="F29" s="321">
        <f>F9-F28</f>
        <v>0</v>
      </c>
      <c r="G29" s="301"/>
      <c r="H29" s="321">
        <f>H9-H28</f>
        <v>0</v>
      </c>
    </row>
    <row r="30" spans="1:8" ht="13.5" thickTop="1">
      <c r="A30" s="232"/>
      <c r="B30" s="232"/>
      <c r="C30" s="232"/>
      <c r="D30" s="232"/>
      <c r="E30" s="298"/>
      <c r="F30" s="299"/>
      <c r="G30" s="298"/>
      <c r="H30" s="299"/>
    </row>
    <row r="31" spans="1:8" ht="12.75">
      <c r="A31" s="300" t="s">
        <v>193</v>
      </c>
      <c r="B31" s="300"/>
      <c r="C31" s="300"/>
      <c r="D31" s="300" t="s">
        <v>123</v>
      </c>
      <c r="E31" s="301"/>
      <c r="F31" s="302"/>
      <c r="G31" s="301"/>
      <c r="H31" s="302"/>
    </row>
    <row r="32" spans="1:8" ht="12.75">
      <c r="A32" s="232"/>
      <c r="B32" s="232" t="s">
        <v>194</v>
      </c>
      <c r="C32" s="232"/>
      <c r="D32" s="232" t="s">
        <v>195</v>
      </c>
      <c r="E32" s="298"/>
      <c r="F32" s="315"/>
      <c r="G32" s="298"/>
      <c r="H32" s="315"/>
    </row>
    <row r="33" spans="1:8" ht="12.75">
      <c r="A33" s="232"/>
      <c r="B33" s="232" t="s">
        <v>196</v>
      </c>
      <c r="C33" s="232"/>
      <c r="D33" s="232" t="s">
        <v>197</v>
      </c>
      <c r="E33" s="298"/>
      <c r="F33" s="299"/>
      <c r="G33" s="298"/>
      <c r="H33" s="299"/>
    </row>
    <row r="34" spans="1:251" s="308" customFormat="1" ht="12.75" customHeight="1">
      <c r="A34" s="220"/>
      <c r="B34" s="220"/>
      <c r="C34" s="220" t="s">
        <v>190</v>
      </c>
      <c r="D34" s="309" t="s">
        <v>399</v>
      </c>
      <c r="E34" s="322"/>
      <c r="F34" s="305"/>
      <c r="G34" s="322"/>
      <c r="H34" s="305"/>
      <c r="I34" s="323"/>
      <c r="J34" s="323"/>
      <c r="K34" s="323"/>
      <c r="L34" s="323"/>
      <c r="M34" s="323"/>
      <c r="N34" s="323"/>
      <c r="O34" s="324"/>
      <c r="P34" s="324"/>
      <c r="Q34" s="323"/>
      <c r="R34" s="323"/>
      <c r="S34" s="323"/>
      <c r="T34" s="323"/>
      <c r="U34" s="323"/>
      <c r="V34" s="323"/>
      <c r="W34" s="323"/>
      <c r="X34" s="324"/>
      <c r="Y34" s="324"/>
      <c r="Z34" s="323"/>
      <c r="AA34" s="323"/>
      <c r="AB34" s="323"/>
      <c r="AC34" s="323"/>
      <c r="AD34" s="323"/>
      <c r="AE34" s="323"/>
      <c r="AF34" s="323"/>
      <c r="AG34" s="324"/>
      <c r="AH34" s="324"/>
      <c r="AI34" s="323"/>
      <c r="AJ34" s="323"/>
      <c r="AK34" s="323"/>
      <c r="AL34" s="323"/>
      <c r="AM34" s="323"/>
      <c r="AN34" s="323"/>
      <c r="AO34" s="323"/>
      <c r="AP34" s="324"/>
      <c r="AQ34" s="324"/>
      <c r="AR34" s="323"/>
      <c r="AS34" s="323"/>
      <c r="AT34" s="323"/>
      <c r="AU34" s="323"/>
      <c r="AV34" s="323"/>
      <c r="AW34" s="323"/>
      <c r="AX34" s="323"/>
      <c r="AY34" s="324"/>
      <c r="AZ34" s="324"/>
      <c r="BA34" s="323"/>
      <c r="BB34" s="323"/>
      <c r="BC34" s="323"/>
      <c r="BD34" s="323"/>
      <c r="BE34" s="323"/>
      <c r="BF34" s="323"/>
      <c r="BG34" s="323"/>
      <c r="BH34" s="324"/>
      <c r="BI34" s="324"/>
      <c r="BJ34" s="323"/>
      <c r="BK34" s="323"/>
      <c r="BL34" s="323"/>
      <c r="BM34" s="323"/>
      <c r="BN34" s="323"/>
      <c r="BO34" s="323"/>
      <c r="BP34" s="323"/>
      <c r="BQ34" s="324"/>
      <c r="BR34" s="324"/>
      <c r="BS34" s="323"/>
      <c r="BT34" s="323"/>
      <c r="BU34" s="323"/>
      <c r="BV34" s="323"/>
      <c r="BW34" s="323"/>
      <c r="BX34" s="323"/>
      <c r="BY34" s="323"/>
      <c r="BZ34" s="324"/>
      <c r="CA34" s="324"/>
      <c r="CB34" s="323"/>
      <c r="CC34" s="323"/>
      <c r="CD34" s="323"/>
      <c r="CE34" s="323"/>
      <c r="CF34" s="323"/>
      <c r="CG34" s="323"/>
      <c r="CH34" s="323"/>
      <c r="CI34" s="324"/>
      <c r="CJ34" s="324"/>
      <c r="CK34" s="323"/>
      <c r="CL34" s="323"/>
      <c r="CM34" s="323"/>
      <c r="CN34" s="323"/>
      <c r="CO34" s="323"/>
      <c r="CP34" s="323"/>
      <c r="CQ34" s="323"/>
      <c r="CR34" s="324"/>
      <c r="CS34" s="324"/>
      <c r="CT34" s="323"/>
      <c r="CU34" s="323"/>
      <c r="CV34" s="323"/>
      <c r="CW34" s="323"/>
      <c r="CX34" s="323"/>
      <c r="CY34" s="323"/>
      <c r="CZ34" s="323"/>
      <c r="DA34" s="324"/>
      <c r="DB34" s="324"/>
      <c r="DC34" s="323"/>
      <c r="DD34" s="323"/>
      <c r="DE34" s="323"/>
      <c r="DF34" s="323"/>
      <c r="DG34" s="323"/>
      <c r="DH34" s="323"/>
      <c r="DI34" s="323"/>
      <c r="DJ34" s="324"/>
      <c r="DK34" s="324"/>
      <c r="DL34" s="323"/>
      <c r="DM34" s="323"/>
      <c r="DN34" s="323"/>
      <c r="DO34" s="323"/>
      <c r="DP34" s="323"/>
      <c r="DQ34" s="323"/>
      <c r="DR34" s="323"/>
      <c r="DS34" s="324"/>
      <c r="DT34" s="324"/>
      <c r="DU34" s="323"/>
      <c r="DV34" s="323"/>
      <c r="DW34" s="323"/>
      <c r="DX34" s="323"/>
      <c r="DY34" s="323"/>
      <c r="DZ34" s="323"/>
      <c r="EA34" s="323"/>
      <c r="EB34" s="324"/>
      <c r="EC34" s="324"/>
      <c r="ED34" s="323"/>
      <c r="EE34" s="323"/>
      <c r="EF34" s="323"/>
      <c r="EG34" s="323"/>
      <c r="EH34" s="323"/>
      <c r="EI34" s="323"/>
      <c r="EJ34" s="323"/>
      <c r="EK34" s="324"/>
      <c r="EL34" s="324"/>
      <c r="EM34" s="323"/>
      <c r="EN34" s="323"/>
      <c r="EO34" s="323"/>
      <c r="EP34" s="323"/>
      <c r="EQ34" s="323"/>
      <c r="ER34" s="323"/>
      <c r="ES34" s="323"/>
      <c r="ET34" s="324"/>
      <c r="EU34" s="324"/>
      <c r="EV34" s="323"/>
      <c r="EW34" s="323"/>
      <c r="EX34" s="323"/>
      <c r="EY34" s="323"/>
      <c r="EZ34" s="323"/>
      <c r="FA34" s="323"/>
      <c r="FB34" s="323"/>
      <c r="FC34" s="324"/>
      <c r="FD34" s="324"/>
      <c r="FE34" s="323"/>
      <c r="FF34" s="323"/>
      <c r="FG34" s="323"/>
      <c r="FH34" s="323"/>
      <c r="FI34" s="323"/>
      <c r="FJ34" s="323"/>
      <c r="FK34" s="323"/>
      <c r="FL34" s="324"/>
      <c r="FM34" s="324"/>
      <c r="FN34" s="323"/>
      <c r="FO34" s="323"/>
      <c r="FP34" s="323"/>
      <c r="FQ34" s="323"/>
      <c r="FR34" s="323"/>
      <c r="FS34" s="323"/>
      <c r="FT34" s="323"/>
      <c r="FU34" s="324"/>
      <c r="FV34" s="324"/>
      <c r="FW34" s="323"/>
      <c r="FX34" s="323"/>
      <c r="FY34" s="323"/>
      <c r="FZ34" s="323"/>
      <c r="GA34" s="323"/>
      <c r="GB34" s="323"/>
      <c r="GC34" s="323"/>
      <c r="GD34" s="324"/>
      <c r="GE34" s="324"/>
      <c r="GF34" s="323"/>
      <c r="GG34" s="323"/>
      <c r="GH34" s="323"/>
      <c r="GI34" s="323"/>
      <c r="GJ34" s="323"/>
      <c r="GK34" s="323"/>
      <c r="GL34" s="323"/>
      <c r="GM34" s="324"/>
      <c r="GN34" s="324"/>
      <c r="GO34" s="323"/>
      <c r="GP34" s="323"/>
      <c r="GQ34" s="323"/>
      <c r="GR34" s="323"/>
      <c r="GS34" s="323"/>
      <c r="GT34" s="323"/>
      <c r="GU34" s="323"/>
      <c r="GV34" s="324"/>
      <c r="GW34" s="324"/>
      <c r="GX34" s="323"/>
      <c r="GY34" s="323"/>
      <c r="GZ34" s="323"/>
      <c r="HA34" s="323"/>
      <c r="HB34" s="323"/>
      <c r="HC34" s="323"/>
      <c r="HD34" s="323"/>
      <c r="HE34" s="324"/>
      <c r="HF34" s="324"/>
      <c r="HG34" s="323"/>
      <c r="HH34" s="323"/>
      <c r="HI34" s="323"/>
      <c r="HJ34" s="323"/>
      <c r="HK34" s="323"/>
      <c r="HL34" s="323"/>
      <c r="HM34" s="323"/>
      <c r="HN34" s="324"/>
      <c r="HO34" s="324"/>
      <c r="HP34" s="323"/>
      <c r="HQ34" s="323"/>
      <c r="HR34" s="323"/>
      <c r="HS34" s="323"/>
      <c r="HT34" s="323"/>
      <c r="HU34" s="323"/>
      <c r="HV34" s="323"/>
      <c r="HW34" s="324"/>
      <c r="HX34" s="324"/>
      <c r="HY34" s="323"/>
      <c r="HZ34" s="323"/>
      <c r="IA34" s="323"/>
      <c r="IB34" s="323"/>
      <c r="IC34" s="323"/>
      <c r="ID34" s="323"/>
      <c r="IE34" s="323"/>
      <c r="IF34" s="324"/>
      <c r="IG34" s="324"/>
      <c r="IH34" s="323"/>
      <c r="II34" s="323"/>
      <c r="IJ34" s="323"/>
      <c r="IK34" s="323"/>
      <c r="IL34" s="323"/>
      <c r="IM34" s="323"/>
      <c r="IN34" s="323"/>
      <c r="IO34" s="324"/>
      <c r="IP34" s="324"/>
      <c r="IQ34" s="323"/>
    </row>
    <row r="35" spans="1:8" s="4" customFormat="1" ht="12">
      <c r="A35" s="220"/>
      <c r="B35" s="220"/>
      <c r="C35" s="220" t="s">
        <v>191</v>
      </c>
      <c r="D35" s="309" t="s">
        <v>400</v>
      </c>
      <c r="E35" s="311"/>
      <c r="F35" s="305"/>
      <c r="G35" s="311"/>
      <c r="H35" s="305"/>
    </row>
    <row r="36" spans="1:251" s="308" customFormat="1" ht="15" customHeight="1">
      <c r="A36" s="220"/>
      <c r="B36" s="220"/>
      <c r="C36" s="220" t="s">
        <v>202</v>
      </c>
      <c r="D36" s="309" t="s">
        <v>203</v>
      </c>
      <c r="E36" s="311"/>
      <c r="F36" s="305"/>
      <c r="G36" s="311"/>
      <c r="H36" s="305"/>
      <c r="I36" s="323"/>
      <c r="J36" s="323"/>
      <c r="K36" s="323"/>
      <c r="L36" s="323"/>
      <c r="M36" s="323"/>
      <c r="N36" s="323"/>
      <c r="O36" s="324"/>
      <c r="P36" s="324"/>
      <c r="Q36" s="323"/>
      <c r="R36" s="323"/>
      <c r="S36" s="323"/>
      <c r="T36" s="323"/>
      <c r="U36" s="323"/>
      <c r="V36" s="323"/>
      <c r="W36" s="323"/>
      <c r="X36" s="324"/>
      <c r="Y36" s="324"/>
      <c r="Z36" s="323"/>
      <c r="AA36" s="323"/>
      <c r="AB36" s="323"/>
      <c r="AC36" s="323"/>
      <c r="AD36" s="323"/>
      <c r="AE36" s="323"/>
      <c r="AF36" s="323"/>
      <c r="AG36" s="324"/>
      <c r="AH36" s="324"/>
      <c r="AI36" s="323"/>
      <c r="AJ36" s="323"/>
      <c r="AK36" s="323"/>
      <c r="AL36" s="323"/>
      <c r="AM36" s="323"/>
      <c r="AN36" s="323"/>
      <c r="AO36" s="323"/>
      <c r="AP36" s="324"/>
      <c r="AQ36" s="324"/>
      <c r="AR36" s="323"/>
      <c r="AS36" s="323"/>
      <c r="AT36" s="323"/>
      <c r="AU36" s="323"/>
      <c r="AV36" s="323"/>
      <c r="AW36" s="323"/>
      <c r="AX36" s="323"/>
      <c r="AY36" s="324"/>
      <c r="AZ36" s="324"/>
      <c r="BA36" s="323"/>
      <c r="BB36" s="323"/>
      <c r="BC36" s="323"/>
      <c r="BD36" s="323"/>
      <c r="BE36" s="323"/>
      <c r="BF36" s="323"/>
      <c r="BG36" s="323"/>
      <c r="BH36" s="324"/>
      <c r="BI36" s="324"/>
      <c r="BJ36" s="323"/>
      <c r="BK36" s="323"/>
      <c r="BL36" s="323"/>
      <c r="BM36" s="323"/>
      <c r="BN36" s="323"/>
      <c r="BO36" s="323"/>
      <c r="BP36" s="323"/>
      <c r="BQ36" s="324"/>
      <c r="BR36" s="324"/>
      <c r="BS36" s="323"/>
      <c r="BT36" s="323"/>
      <c r="BU36" s="323"/>
      <c r="BV36" s="323"/>
      <c r="BW36" s="323"/>
      <c r="BX36" s="323"/>
      <c r="BY36" s="323"/>
      <c r="BZ36" s="324"/>
      <c r="CA36" s="324"/>
      <c r="CB36" s="323"/>
      <c r="CC36" s="323"/>
      <c r="CD36" s="323"/>
      <c r="CE36" s="323"/>
      <c r="CF36" s="323"/>
      <c r="CG36" s="323"/>
      <c r="CH36" s="323"/>
      <c r="CI36" s="324"/>
      <c r="CJ36" s="324"/>
      <c r="CK36" s="323"/>
      <c r="CL36" s="323"/>
      <c r="CM36" s="323"/>
      <c r="CN36" s="323"/>
      <c r="CO36" s="323"/>
      <c r="CP36" s="323"/>
      <c r="CQ36" s="323"/>
      <c r="CR36" s="324"/>
      <c r="CS36" s="324"/>
      <c r="CT36" s="323"/>
      <c r="CU36" s="323"/>
      <c r="CV36" s="323"/>
      <c r="CW36" s="323"/>
      <c r="CX36" s="323"/>
      <c r="CY36" s="323"/>
      <c r="CZ36" s="323"/>
      <c r="DA36" s="324"/>
      <c r="DB36" s="324"/>
      <c r="DC36" s="323"/>
      <c r="DD36" s="323"/>
      <c r="DE36" s="323"/>
      <c r="DF36" s="323"/>
      <c r="DG36" s="323"/>
      <c r="DH36" s="323"/>
      <c r="DI36" s="323"/>
      <c r="DJ36" s="324"/>
      <c r="DK36" s="324"/>
      <c r="DL36" s="323"/>
      <c r="DM36" s="323"/>
      <c r="DN36" s="323"/>
      <c r="DO36" s="323"/>
      <c r="DP36" s="323"/>
      <c r="DQ36" s="323"/>
      <c r="DR36" s="323"/>
      <c r="DS36" s="324"/>
      <c r="DT36" s="324"/>
      <c r="DU36" s="323"/>
      <c r="DV36" s="323"/>
      <c r="DW36" s="323"/>
      <c r="DX36" s="323"/>
      <c r="DY36" s="323"/>
      <c r="DZ36" s="323"/>
      <c r="EA36" s="323"/>
      <c r="EB36" s="324"/>
      <c r="EC36" s="324"/>
      <c r="ED36" s="323"/>
      <c r="EE36" s="323"/>
      <c r="EF36" s="323"/>
      <c r="EG36" s="323"/>
      <c r="EH36" s="323"/>
      <c r="EI36" s="323"/>
      <c r="EJ36" s="323"/>
      <c r="EK36" s="324"/>
      <c r="EL36" s="324"/>
      <c r="EM36" s="323"/>
      <c r="EN36" s="323"/>
      <c r="EO36" s="323"/>
      <c r="EP36" s="323"/>
      <c r="EQ36" s="323"/>
      <c r="ER36" s="323"/>
      <c r="ES36" s="323"/>
      <c r="ET36" s="324"/>
      <c r="EU36" s="324"/>
      <c r="EV36" s="323"/>
      <c r="EW36" s="323"/>
      <c r="EX36" s="323"/>
      <c r="EY36" s="323"/>
      <c r="EZ36" s="323"/>
      <c r="FA36" s="323"/>
      <c r="FB36" s="323"/>
      <c r="FC36" s="324"/>
      <c r="FD36" s="324"/>
      <c r="FE36" s="323"/>
      <c r="FF36" s="323"/>
      <c r="FG36" s="323"/>
      <c r="FH36" s="323"/>
      <c r="FI36" s="323"/>
      <c r="FJ36" s="323"/>
      <c r="FK36" s="323"/>
      <c r="FL36" s="324"/>
      <c r="FM36" s="324"/>
      <c r="FN36" s="323"/>
      <c r="FO36" s="323"/>
      <c r="FP36" s="323"/>
      <c r="FQ36" s="323"/>
      <c r="FR36" s="323"/>
      <c r="FS36" s="323"/>
      <c r="FT36" s="323"/>
      <c r="FU36" s="324"/>
      <c r="FV36" s="324"/>
      <c r="FW36" s="323"/>
      <c r="FX36" s="323"/>
      <c r="FY36" s="323"/>
      <c r="FZ36" s="323"/>
      <c r="GA36" s="323"/>
      <c r="GB36" s="323"/>
      <c r="GC36" s="323"/>
      <c r="GD36" s="324"/>
      <c r="GE36" s="324"/>
      <c r="GF36" s="323"/>
      <c r="GG36" s="323"/>
      <c r="GH36" s="323"/>
      <c r="GI36" s="323"/>
      <c r="GJ36" s="323"/>
      <c r="GK36" s="323"/>
      <c r="GL36" s="323"/>
      <c r="GM36" s="324"/>
      <c r="GN36" s="324"/>
      <c r="GO36" s="323"/>
      <c r="GP36" s="323"/>
      <c r="GQ36" s="323"/>
      <c r="GR36" s="323"/>
      <c r="GS36" s="323"/>
      <c r="GT36" s="323"/>
      <c r="GU36" s="323"/>
      <c r="GV36" s="324"/>
      <c r="GW36" s="324"/>
      <c r="GX36" s="323"/>
      <c r="GY36" s="323"/>
      <c r="GZ36" s="323"/>
      <c r="HA36" s="323"/>
      <c r="HB36" s="323"/>
      <c r="HC36" s="323"/>
      <c r="HD36" s="323"/>
      <c r="HE36" s="324"/>
      <c r="HF36" s="324"/>
      <c r="HG36" s="323"/>
      <c r="HH36" s="323"/>
      <c r="HI36" s="323"/>
      <c r="HJ36" s="323"/>
      <c r="HK36" s="323"/>
      <c r="HL36" s="323"/>
      <c r="HM36" s="323"/>
      <c r="HN36" s="324"/>
      <c r="HO36" s="324"/>
      <c r="HP36" s="323"/>
      <c r="HQ36" s="323"/>
      <c r="HR36" s="323"/>
      <c r="HS36" s="323"/>
      <c r="HT36" s="323"/>
      <c r="HU36" s="323"/>
      <c r="HV36" s="323"/>
      <c r="HW36" s="324"/>
      <c r="HX36" s="324"/>
      <c r="HY36" s="323"/>
      <c r="HZ36" s="323"/>
      <c r="IA36" s="323"/>
      <c r="IB36" s="323"/>
      <c r="IC36" s="323"/>
      <c r="ID36" s="323"/>
      <c r="IE36" s="323"/>
      <c r="IF36" s="324"/>
      <c r="IG36" s="324"/>
      <c r="IH36" s="323"/>
      <c r="II36" s="323"/>
      <c r="IJ36" s="323"/>
      <c r="IK36" s="323"/>
      <c r="IL36" s="323"/>
      <c r="IM36" s="323"/>
      <c r="IN36" s="323"/>
      <c r="IO36" s="324"/>
      <c r="IP36" s="324"/>
      <c r="IQ36" s="323"/>
    </row>
    <row r="37" spans="1:251" s="228" customFormat="1" ht="6.75" customHeight="1">
      <c r="A37" s="232"/>
      <c r="B37" s="232"/>
      <c r="C37" s="232"/>
      <c r="D37" s="325"/>
      <c r="E37" s="313"/>
      <c r="F37" s="299"/>
      <c r="G37" s="313"/>
      <c r="H37" s="299"/>
      <c r="I37" s="229"/>
      <c r="J37" s="229"/>
      <c r="K37" s="229"/>
      <c r="L37" s="229"/>
      <c r="M37" s="229"/>
      <c r="N37" s="229"/>
      <c r="O37" s="230"/>
      <c r="P37" s="230"/>
      <c r="Q37" s="229"/>
      <c r="R37" s="229"/>
      <c r="S37" s="229"/>
      <c r="T37" s="229"/>
      <c r="U37" s="229"/>
      <c r="V37" s="229"/>
      <c r="W37" s="229"/>
      <c r="X37" s="230"/>
      <c r="Y37" s="230"/>
      <c r="Z37" s="229"/>
      <c r="AA37" s="229"/>
      <c r="AB37" s="229"/>
      <c r="AC37" s="229"/>
      <c r="AD37" s="229"/>
      <c r="AE37" s="229"/>
      <c r="AF37" s="229"/>
      <c r="AG37" s="230"/>
      <c r="AH37" s="230"/>
      <c r="AI37" s="229"/>
      <c r="AJ37" s="229"/>
      <c r="AK37" s="229"/>
      <c r="AL37" s="229"/>
      <c r="AM37" s="229"/>
      <c r="AN37" s="229"/>
      <c r="AO37" s="229"/>
      <c r="AP37" s="230"/>
      <c r="AQ37" s="230"/>
      <c r="AR37" s="229"/>
      <c r="AS37" s="229"/>
      <c r="AT37" s="229"/>
      <c r="AU37" s="229"/>
      <c r="AV37" s="229"/>
      <c r="AW37" s="229"/>
      <c r="AX37" s="229"/>
      <c r="AY37" s="230"/>
      <c r="AZ37" s="230"/>
      <c r="BA37" s="229"/>
      <c r="BB37" s="229"/>
      <c r="BC37" s="229"/>
      <c r="BD37" s="229"/>
      <c r="BE37" s="229"/>
      <c r="BF37" s="229"/>
      <c r="BG37" s="229"/>
      <c r="BH37" s="230"/>
      <c r="BI37" s="230"/>
      <c r="BJ37" s="229"/>
      <c r="BK37" s="229"/>
      <c r="BL37" s="229"/>
      <c r="BM37" s="229"/>
      <c r="BN37" s="229"/>
      <c r="BO37" s="229"/>
      <c r="BP37" s="229"/>
      <c r="BQ37" s="230"/>
      <c r="BR37" s="230"/>
      <c r="BS37" s="229"/>
      <c r="BT37" s="229"/>
      <c r="BU37" s="229"/>
      <c r="BV37" s="229"/>
      <c r="BW37" s="229"/>
      <c r="BX37" s="229"/>
      <c r="BY37" s="229"/>
      <c r="BZ37" s="230"/>
      <c r="CA37" s="230"/>
      <c r="CB37" s="229"/>
      <c r="CC37" s="229"/>
      <c r="CD37" s="229"/>
      <c r="CE37" s="229"/>
      <c r="CF37" s="229"/>
      <c r="CG37" s="229"/>
      <c r="CH37" s="229"/>
      <c r="CI37" s="230"/>
      <c r="CJ37" s="230"/>
      <c r="CK37" s="229"/>
      <c r="CL37" s="229"/>
      <c r="CM37" s="229"/>
      <c r="CN37" s="229"/>
      <c r="CO37" s="229"/>
      <c r="CP37" s="229"/>
      <c r="CQ37" s="229"/>
      <c r="CR37" s="230"/>
      <c r="CS37" s="230"/>
      <c r="CT37" s="229"/>
      <c r="CU37" s="229"/>
      <c r="CV37" s="229"/>
      <c r="CW37" s="229"/>
      <c r="CX37" s="229"/>
      <c r="CY37" s="229"/>
      <c r="CZ37" s="229"/>
      <c r="DA37" s="230"/>
      <c r="DB37" s="230"/>
      <c r="DC37" s="229"/>
      <c r="DD37" s="229"/>
      <c r="DE37" s="229"/>
      <c r="DF37" s="229"/>
      <c r="DG37" s="229"/>
      <c r="DH37" s="229"/>
      <c r="DI37" s="229"/>
      <c r="DJ37" s="230"/>
      <c r="DK37" s="230"/>
      <c r="DL37" s="229"/>
      <c r="DM37" s="229"/>
      <c r="DN37" s="229"/>
      <c r="DO37" s="229"/>
      <c r="DP37" s="229"/>
      <c r="DQ37" s="229"/>
      <c r="DR37" s="229"/>
      <c r="DS37" s="230"/>
      <c r="DT37" s="230"/>
      <c r="DU37" s="229"/>
      <c r="DV37" s="229"/>
      <c r="DW37" s="229"/>
      <c r="DX37" s="229"/>
      <c r="DY37" s="229"/>
      <c r="DZ37" s="229"/>
      <c r="EA37" s="229"/>
      <c r="EB37" s="230"/>
      <c r="EC37" s="230"/>
      <c r="ED37" s="229"/>
      <c r="EE37" s="229"/>
      <c r="EF37" s="229"/>
      <c r="EG37" s="229"/>
      <c r="EH37" s="229"/>
      <c r="EI37" s="229"/>
      <c r="EJ37" s="229"/>
      <c r="EK37" s="230"/>
      <c r="EL37" s="230"/>
      <c r="EM37" s="229"/>
      <c r="EN37" s="229"/>
      <c r="EO37" s="229"/>
      <c r="EP37" s="229"/>
      <c r="EQ37" s="229"/>
      <c r="ER37" s="229"/>
      <c r="ES37" s="229"/>
      <c r="ET37" s="230"/>
      <c r="EU37" s="230"/>
      <c r="EV37" s="229"/>
      <c r="EW37" s="229"/>
      <c r="EX37" s="229"/>
      <c r="EY37" s="229"/>
      <c r="EZ37" s="229"/>
      <c r="FA37" s="229"/>
      <c r="FB37" s="229"/>
      <c r="FC37" s="230"/>
      <c r="FD37" s="230"/>
      <c r="FE37" s="229"/>
      <c r="FF37" s="229"/>
      <c r="FG37" s="229"/>
      <c r="FH37" s="229"/>
      <c r="FI37" s="229"/>
      <c r="FJ37" s="229"/>
      <c r="FK37" s="229"/>
      <c r="FL37" s="230"/>
      <c r="FM37" s="230"/>
      <c r="FN37" s="229"/>
      <c r="FO37" s="229"/>
      <c r="FP37" s="229"/>
      <c r="FQ37" s="229"/>
      <c r="FR37" s="229"/>
      <c r="FS37" s="229"/>
      <c r="FT37" s="229"/>
      <c r="FU37" s="230"/>
      <c r="FV37" s="230"/>
      <c r="FW37" s="229"/>
      <c r="FX37" s="229"/>
      <c r="FY37" s="229"/>
      <c r="FZ37" s="229"/>
      <c r="GA37" s="229"/>
      <c r="GB37" s="229"/>
      <c r="GC37" s="229"/>
      <c r="GD37" s="230"/>
      <c r="GE37" s="230"/>
      <c r="GF37" s="229"/>
      <c r="GG37" s="229"/>
      <c r="GH37" s="229"/>
      <c r="GI37" s="229"/>
      <c r="GJ37" s="229"/>
      <c r="GK37" s="229"/>
      <c r="GL37" s="229"/>
      <c r="GM37" s="230"/>
      <c r="GN37" s="230"/>
      <c r="GO37" s="229"/>
      <c r="GP37" s="229"/>
      <c r="GQ37" s="229"/>
      <c r="GR37" s="229"/>
      <c r="GS37" s="229"/>
      <c r="GT37" s="229"/>
      <c r="GU37" s="229"/>
      <c r="GV37" s="230"/>
      <c r="GW37" s="230"/>
      <c r="GX37" s="229"/>
      <c r="GY37" s="229"/>
      <c r="GZ37" s="229"/>
      <c r="HA37" s="229"/>
      <c r="HB37" s="229"/>
      <c r="HC37" s="229"/>
      <c r="HD37" s="229"/>
      <c r="HE37" s="230"/>
      <c r="HF37" s="230"/>
      <c r="HG37" s="229"/>
      <c r="HH37" s="229"/>
      <c r="HI37" s="229"/>
      <c r="HJ37" s="229"/>
      <c r="HK37" s="229"/>
      <c r="HL37" s="229"/>
      <c r="HM37" s="229"/>
      <c r="HN37" s="230"/>
      <c r="HO37" s="230"/>
      <c r="HP37" s="229"/>
      <c r="HQ37" s="229"/>
      <c r="HR37" s="229"/>
      <c r="HS37" s="229"/>
      <c r="HT37" s="229"/>
      <c r="HU37" s="229"/>
      <c r="HV37" s="229"/>
      <c r="HW37" s="230"/>
      <c r="HX37" s="230"/>
      <c r="HY37" s="229"/>
      <c r="HZ37" s="229"/>
      <c r="IA37" s="229"/>
      <c r="IB37" s="229"/>
      <c r="IC37" s="229"/>
      <c r="ID37" s="229"/>
      <c r="IE37" s="229"/>
      <c r="IF37" s="230"/>
      <c r="IG37" s="230"/>
      <c r="IH37" s="229"/>
      <c r="II37" s="229"/>
      <c r="IJ37" s="229"/>
      <c r="IK37" s="229"/>
      <c r="IL37" s="229"/>
      <c r="IM37" s="229"/>
      <c r="IN37" s="229"/>
      <c r="IO37" s="230"/>
      <c r="IP37" s="230"/>
      <c r="IQ37" s="229"/>
    </row>
    <row r="38" spans="1:8" ht="13.5" thickBot="1">
      <c r="A38" s="232"/>
      <c r="B38" s="232"/>
      <c r="C38" s="232"/>
      <c r="D38" s="326" t="s">
        <v>401</v>
      </c>
      <c r="E38" s="314">
        <f>SUM(E34:E36)</f>
        <v>0</v>
      </c>
      <c r="F38" s="315">
        <f>E38</f>
        <v>0</v>
      </c>
      <c r="G38" s="314">
        <f>SUM(G34:G36)</f>
        <v>0</v>
      </c>
      <c r="H38" s="315">
        <f>G38</f>
        <v>0</v>
      </c>
    </row>
    <row r="39" spans="1:8" ht="13.5" thickTop="1">
      <c r="A39" s="232"/>
      <c r="B39" s="232"/>
      <c r="C39" s="232"/>
      <c r="D39" s="232"/>
      <c r="E39" s="298"/>
      <c r="F39" s="299"/>
      <c r="G39" s="298"/>
      <c r="H39" s="299"/>
    </row>
    <row r="40" spans="1:8" ht="12.75">
      <c r="A40" s="232"/>
      <c r="B40" s="232" t="s">
        <v>204</v>
      </c>
      <c r="C40" s="232"/>
      <c r="D40" s="232" t="s">
        <v>205</v>
      </c>
      <c r="E40" s="298"/>
      <c r="F40" s="315"/>
      <c r="G40" s="298"/>
      <c r="H40" s="315"/>
    </row>
    <row r="41" spans="1:8" ht="12.75">
      <c r="A41" s="232"/>
      <c r="B41" s="232" t="s">
        <v>339</v>
      </c>
      <c r="C41" s="232"/>
      <c r="D41" s="232" t="s">
        <v>340</v>
      </c>
      <c r="E41" s="298"/>
      <c r="F41" s="327"/>
      <c r="G41" s="298"/>
      <c r="H41" s="327"/>
    </row>
    <row r="42" spans="1:8" ht="12.75">
      <c r="A42" s="232"/>
      <c r="B42" s="232"/>
      <c r="C42" s="232"/>
      <c r="D42" s="232"/>
      <c r="E42" s="298"/>
      <c r="F42" s="299"/>
      <c r="G42" s="298"/>
      <c r="H42" s="299"/>
    </row>
    <row r="43" spans="1:8" ht="15" thickBot="1">
      <c r="A43" s="320"/>
      <c r="B43" s="320"/>
      <c r="C43" s="320"/>
      <c r="D43" s="320" t="s">
        <v>341</v>
      </c>
      <c r="E43" s="328"/>
      <c r="F43" s="329">
        <f>SUM(F32:F41)</f>
        <v>0</v>
      </c>
      <c r="G43" s="328"/>
      <c r="H43" s="329">
        <f>SUM(H32:H41)</f>
        <v>0</v>
      </c>
    </row>
    <row r="44" spans="1:8" ht="13.5" thickTop="1">
      <c r="A44" s="232"/>
      <c r="B44" s="232"/>
      <c r="C44" s="232"/>
      <c r="D44" s="232"/>
      <c r="E44" s="298"/>
      <c r="F44" s="299"/>
      <c r="G44" s="298"/>
      <c r="H44" s="299"/>
    </row>
    <row r="45" spans="1:8" ht="12.75">
      <c r="A45" s="300" t="s">
        <v>206</v>
      </c>
      <c r="B45" s="300"/>
      <c r="C45" s="300"/>
      <c r="D45" s="300" t="s">
        <v>207</v>
      </c>
      <c r="E45" s="301"/>
      <c r="F45" s="302"/>
      <c r="G45" s="301"/>
      <c r="H45" s="302"/>
    </row>
    <row r="46" spans="1:8" ht="12.75">
      <c r="A46" s="232"/>
      <c r="B46" s="232" t="s">
        <v>208</v>
      </c>
      <c r="C46" s="232"/>
      <c r="D46" s="330" t="s">
        <v>402</v>
      </c>
      <c r="E46" s="298"/>
      <c r="F46" s="299">
        <v>0</v>
      </c>
      <c r="G46" s="298"/>
      <c r="H46" s="299">
        <v>0</v>
      </c>
    </row>
    <row r="47" spans="1:8" ht="12.75">
      <c r="A47" s="232"/>
      <c r="B47" s="232" t="s">
        <v>342</v>
      </c>
      <c r="C47" s="232"/>
      <c r="D47" s="330" t="s">
        <v>403</v>
      </c>
      <c r="E47" s="298"/>
      <c r="F47" s="327">
        <v>0</v>
      </c>
      <c r="G47" s="298"/>
      <c r="H47" s="327">
        <v>0</v>
      </c>
    </row>
    <row r="48" spans="1:8" ht="6" customHeight="1">
      <c r="A48" s="232"/>
      <c r="B48" s="232"/>
      <c r="C48" s="232"/>
      <c r="D48" s="330"/>
      <c r="E48" s="298"/>
      <c r="F48" s="299"/>
      <c r="G48" s="298"/>
      <c r="H48" s="299"/>
    </row>
    <row r="49" spans="1:8" ht="15" thickBot="1">
      <c r="A49" s="320"/>
      <c r="B49" s="320"/>
      <c r="C49" s="320"/>
      <c r="D49" s="320" t="s">
        <v>343</v>
      </c>
      <c r="E49" s="328"/>
      <c r="F49" s="329">
        <f>SUM(F46:F48)</f>
        <v>0</v>
      </c>
      <c r="G49" s="328"/>
      <c r="H49" s="329">
        <f>SUM(H46:H48)</f>
        <v>0</v>
      </c>
    </row>
    <row r="50" spans="1:8" ht="13.5" thickTop="1">
      <c r="A50" s="232"/>
      <c r="B50" s="232"/>
      <c r="C50" s="232"/>
      <c r="D50" s="232"/>
      <c r="E50" s="298"/>
      <c r="F50" s="299"/>
      <c r="G50" s="298"/>
      <c r="H50" s="299"/>
    </row>
    <row r="51" spans="1:8" ht="12.75">
      <c r="A51" s="300" t="s">
        <v>210</v>
      </c>
      <c r="B51" s="300"/>
      <c r="C51" s="300"/>
      <c r="D51" s="300" t="s">
        <v>141</v>
      </c>
      <c r="E51" s="301"/>
      <c r="F51" s="302"/>
      <c r="G51" s="301"/>
      <c r="H51" s="302"/>
    </row>
    <row r="52" spans="1:8" ht="12.75">
      <c r="A52" s="232"/>
      <c r="B52" s="232" t="s">
        <v>211</v>
      </c>
      <c r="C52" s="232"/>
      <c r="D52" s="232" t="s">
        <v>404</v>
      </c>
      <c r="E52" s="316"/>
      <c r="F52" s="299"/>
      <c r="G52" s="316"/>
      <c r="H52" s="299"/>
    </row>
    <row r="53" spans="1:8" ht="12.75">
      <c r="A53" s="232"/>
      <c r="B53" s="232" t="s">
        <v>212</v>
      </c>
      <c r="C53" s="232"/>
      <c r="D53" s="232" t="s">
        <v>405</v>
      </c>
      <c r="E53" s="331"/>
      <c r="F53" s="299"/>
      <c r="G53" s="331"/>
      <c r="H53" s="299"/>
    </row>
    <row r="54" spans="1:8" ht="15" thickBot="1">
      <c r="A54" s="332"/>
      <c r="B54" s="332"/>
      <c r="C54" s="332"/>
      <c r="D54" s="332" t="s">
        <v>344</v>
      </c>
      <c r="E54" s="333">
        <f>SUM(E52:E53)</f>
        <v>0</v>
      </c>
      <c r="F54" s="334">
        <f>E54</f>
        <v>0</v>
      </c>
      <c r="G54" s="333">
        <f>SUM(G52:G53)</f>
        <v>0</v>
      </c>
      <c r="H54" s="334">
        <f>G54</f>
        <v>0</v>
      </c>
    </row>
    <row r="55" spans="1:8" ht="13.5" thickTop="1">
      <c r="A55" s="335"/>
      <c r="B55" s="335"/>
      <c r="C55" s="335"/>
      <c r="D55" s="335" t="s">
        <v>345</v>
      </c>
      <c r="E55" s="336"/>
      <c r="F55" s="337">
        <f>F29+F43+F49+F54</f>
        <v>0</v>
      </c>
      <c r="G55" s="336"/>
      <c r="H55" s="337">
        <f>H29+H43+H49+H54</f>
        <v>0</v>
      </c>
    </row>
    <row r="56" spans="1:8" ht="12.75">
      <c r="A56" s="232"/>
      <c r="B56" s="232" t="s">
        <v>214</v>
      </c>
      <c r="C56" s="232"/>
      <c r="D56" s="232" t="s">
        <v>346</v>
      </c>
      <c r="E56" s="298"/>
      <c r="F56" s="315"/>
      <c r="G56" s="298"/>
      <c r="H56" s="315"/>
    </row>
    <row r="57" spans="1:8" ht="12.75">
      <c r="A57" s="232"/>
      <c r="B57" s="232"/>
      <c r="C57" s="232"/>
      <c r="D57" s="232"/>
      <c r="E57" s="298"/>
      <c r="F57" s="299"/>
      <c r="G57" s="298"/>
      <c r="H57" s="299"/>
    </row>
    <row r="58" spans="1:8" s="231" customFormat="1" ht="21" customHeight="1" thickBot="1">
      <c r="A58" s="300"/>
      <c r="B58" s="300" t="s">
        <v>216</v>
      </c>
      <c r="C58" s="300"/>
      <c r="D58" s="300" t="s">
        <v>217</v>
      </c>
      <c r="E58" s="301"/>
      <c r="F58" s="321">
        <f>F55-F56</f>
        <v>0</v>
      </c>
      <c r="G58" s="301"/>
      <c r="H58" s="321">
        <f>H55-H56</f>
        <v>0</v>
      </c>
    </row>
    <row r="59" spans="1:8" ht="11.25" customHeight="1" thickTop="1">
      <c r="A59" s="338"/>
      <c r="B59" s="338"/>
      <c r="C59" s="338"/>
      <c r="D59" s="338"/>
      <c r="E59" s="339"/>
      <c r="F59" s="339"/>
      <c r="G59" s="339"/>
      <c r="H59" s="339"/>
    </row>
    <row r="60" spans="1:8" s="228" customFormat="1" ht="21" customHeight="1">
      <c r="A60" s="5"/>
      <c r="B60" s="5"/>
      <c r="C60" s="5"/>
      <c r="D60" s="5"/>
      <c r="E60" s="5"/>
      <c r="F60" s="5"/>
      <c r="G60" s="233"/>
      <c r="H60" s="233"/>
    </row>
    <row r="64" spans="1:251" s="228" customFormat="1" ht="20.25" customHeight="1">
      <c r="A64" s="5"/>
      <c r="B64" s="5"/>
      <c r="C64" s="5"/>
      <c r="D64" s="5"/>
      <c r="E64" s="5"/>
      <c r="F64" s="5"/>
      <c r="G64" s="233"/>
      <c r="H64" s="233"/>
      <c r="I64" s="229"/>
      <c r="J64" s="229"/>
      <c r="K64" s="229"/>
      <c r="L64" s="229"/>
      <c r="M64" s="229"/>
      <c r="N64" s="229"/>
      <c r="O64" s="230"/>
      <c r="P64" s="230"/>
      <c r="Q64" s="229"/>
      <c r="R64" s="229"/>
      <c r="S64" s="229"/>
      <c r="T64" s="229"/>
      <c r="U64" s="229"/>
      <c r="V64" s="229"/>
      <c r="W64" s="229"/>
      <c r="X64" s="230"/>
      <c r="Y64" s="230"/>
      <c r="Z64" s="229"/>
      <c r="AA64" s="229"/>
      <c r="AB64" s="229"/>
      <c r="AC64" s="229"/>
      <c r="AD64" s="229"/>
      <c r="AE64" s="229"/>
      <c r="AF64" s="229"/>
      <c r="AG64" s="230"/>
      <c r="AH64" s="230"/>
      <c r="AI64" s="229"/>
      <c r="AJ64" s="229"/>
      <c r="AK64" s="229"/>
      <c r="AL64" s="229"/>
      <c r="AM64" s="229"/>
      <c r="AN64" s="229"/>
      <c r="AO64" s="229"/>
      <c r="AP64" s="230"/>
      <c r="AQ64" s="230"/>
      <c r="AR64" s="229"/>
      <c r="AS64" s="229"/>
      <c r="AT64" s="229"/>
      <c r="AU64" s="229"/>
      <c r="AV64" s="229"/>
      <c r="AW64" s="229"/>
      <c r="AX64" s="229"/>
      <c r="AY64" s="230"/>
      <c r="AZ64" s="230"/>
      <c r="BA64" s="229"/>
      <c r="BB64" s="229"/>
      <c r="BC64" s="229"/>
      <c r="BD64" s="229"/>
      <c r="BE64" s="229"/>
      <c r="BF64" s="229"/>
      <c r="BG64" s="229"/>
      <c r="BH64" s="230"/>
      <c r="BI64" s="230"/>
      <c r="BJ64" s="229"/>
      <c r="BK64" s="229"/>
      <c r="BL64" s="229"/>
      <c r="BM64" s="229"/>
      <c r="BN64" s="229"/>
      <c r="BO64" s="229"/>
      <c r="BP64" s="229"/>
      <c r="BQ64" s="230"/>
      <c r="BR64" s="230"/>
      <c r="BS64" s="229"/>
      <c r="BT64" s="229"/>
      <c r="BU64" s="229"/>
      <c r="BV64" s="229"/>
      <c r="BW64" s="229"/>
      <c r="BX64" s="229"/>
      <c r="BY64" s="229"/>
      <c r="BZ64" s="230"/>
      <c r="CA64" s="230"/>
      <c r="CB64" s="229"/>
      <c r="CC64" s="229"/>
      <c r="CD64" s="229"/>
      <c r="CE64" s="229"/>
      <c r="CF64" s="229"/>
      <c r="CG64" s="229"/>
      <c r="CH64" s="229"/>
      <c r="CI64" s="230"/>
      <c r="CJ64" s="230"/>
      <c r="CK64" s="229"/>
      <c r="CL64" s="229"/>
      <c r="CM64" s="229"/>
      <c r="CN64" s="229"/>
      <c r="CO64" s="229"/>
      <c r="CP64" s="229"/>
      <c r="CQ64" s="229"/>
      <c r="CR64" s="230"/>
      <c r="CS64" s="230"/>
      <c r="CT64" s="229"/>
      <c r="CU64" s="229"/>
      <c r="CV64" s="229"/>
      <c r="CW64" s="229"/>
      <c r="CX64" s="229"/>
      <c r="CY64" s="229"/>
      <c r="CZ64" s="229"/>
      <c r="DA64" s="230"/>
      <c r="DB64" s="230"/>
      <c r="DC64" s="229"/>
      <c r="DD64" s="229"/>
      <c r="DE64" s="229"/>
      <c r="DF64" s="229"/>
      <c r="DG64" s="229"/>
      <c r="DH64" s="229"/>
      <c r="DI64" s="229"/>
      <c r="DJ64" s="230"/>
      <c r="DK64" s="230"/>
      <c r="DL64" s="229"/>
      <c r="DM64" s="229"/>
      <c r="DN64" s="229"/>
      <c r="DO64" s="229"/>
      <c r="DP64" s="229"/>
      <c r="DQ64" s="229"/>
      <c r="DR64" s="229"/>
      <c r="DS64" s="230"/>
      <c r="DT64" s="230"/>
      <c r="DU64" s="229"/>
      <c r="DV64" s="229"/>
      <c r="DW64" s="229"/>
      <c r="DX64" s="229"/>
      <c r="DY64" s="229"/>
      <c r="DZ64" s="229"/>
      <c r="EA64" s="229"/>
      <c r="EB64" s="230"/>
      <c r="EC64" s="230"/>
      <c r="ED64" s="229"/>
      <c r="EE64" s="229"/>
      <c r="EF64" s="229"/>
      <c r="EG64" s="229"/>
      <c r="EH64" s="229"/>
      <c r="EI64" s="229"/>
      <c r="EJ64" s="229"/>
      <c r="EK64" s="230"/>
      <c r="EL64" s="230"/>
      <c r="EM64" s="229"/>
      <c r="EN64" s="229"/>
      <c r="EO64" s="229"/>
      <c r="EP64" s="229"/>
      <c r="EQ64" s="229"/>
      <c r="ER64" s="229"/>
      <c r="ES64" s="229"/>
      <c r="ET64" s="230"/>
      <c r="EU64" s="230"/>
      <c r="EV64" s="229"/>
      <c r="EW64" s="229"/>
      <c r="EX64" s="229"/>
      <c r="EY64" s="229"/>
      <c r="EZ64" s="229"/>
      <c r="FA64" s="229"/>
      <c r="FB64" s="229"/>
      <c r="FC64" s="230"/>
      <c r="FD64" s="230"/>
      <c r="FE64" s="229"/>
      <c r="FF64" s="229"/>
      <c r="FG64" s="229"/>
      <c r="FH64" s="229"/>
      <c r="FI64" s="229"/>
      <c r="FJ64" s="229"/>
      <c r="FK64" s="229"/>
      <c r="FL64" s="230"/>
      <c r="FM64" s="230"/>
      <c r="FN64" s="229"/>
      <c r="FO64" s="229"/>
      <c r="FP64" s="229"/>
      <c r="FQ64" s="229"/>
      <c r="FR64" s="229"/>
      <c r="FS64" s="229"/>
      <c r="FT64" s="229"/>
      <c r="FU64" s="230"/>
      <c r="FV64" s="230"/>
      <c r="FW64" s="229"/>
      <c r="FX64" s="229"/>
      <c r="FY64" s="229"/>
      <c r="FZ64" s="229"/>
      <c r="GA64" s="229"/>
      <c r="GB64" s="229"/>
      <c r="GC64" s="229"/>
      <c r="GD64" s="230"/>
      <c r="GE64" s="230"/>
      <c r="GF64" s="229"/>
      <c r="GG64" s="229"/>
      <c r="GH64" s="229"/>
      <c r="GI64" s="229"/>
      <c r="GJ64" s="229"/>
      <c r="GK64" s="229"/>
      <c r="GL64" s="229"/>
      <c r="GM64" s="230"/>
      <c r="GN64" s="230"/>
      <c r="GO64" s="229"/>
      <c r="GP64" s="229"/>
      <c r="GQ64" s="229"/>
      <c r="GR64" s="229"/>
      <c r="GS64" s="229"/>
      <c r="GT64" s="229"/>
      <c r="GU64" s="229"/>
      <c r="GV64" s="230"/>
      <c r="GW64" s="230"/>
      <c r="GX64" s="229"/>
      <c r="GY64" s="229"/>
      <c r="GZ64" s="229"/>
      <c r="HA64" s="229"/>
      <c r="HB64" s="229"/>
      <c r="HC64" s="229"/>
      <c r="HD64" s="229"/>
      <c r="HE64" s="230"/>
      <c r="HF64" s="230"/>
      <c r="HG64" s="229"/>
      <c r="HH64" s="229"/>
      <c r="HI64" s="229"/>
      <c r="HJ64" s="229"/>
      <c r="HK64" s="229"/>
      <c r="HL64" s="229"/>
      <c r="HM64" s="229"/>
      <c r="HN64" s="230"/>
      <c r="HO64" s="230"/>
      <c r="HP64" s="229"/>
      <c r="HQ64" s="229"/>
      <c r="HR64" s="229"/>
      <c r="HS64" s="229"/>
      <c r="HT64" s="229"/>
      <c r="HU64" s="229"/>
      <c r="HV64" s="229"/>
      <c r="HW64" s="230"/>
      <c r="HX64" s="230"/>
      <c r="HY64" s="229"/>
      <c r="HZ64" s="229"/>
      <c r="IA64" s="229"/>
      <c r="IB64" s="229"/>
      <c r="IC64" s="229"/>
      <c r="ID64" s="229"/>
      <c r="IE64" s="229"/>
      <c r="IF64" s="230"/>
      <c r="IG64" s="230"/>
      <c r="IH64" s="229"/>
      <c r="II64" s="229"/>
      <c r="IJ64" s="229"/>
      <c r="IK64" s="229"/>
      <c r="IL64" s="229"/>
      <c r="IM64" s="229"/>
      <c r="IN64" s="229"/>
      <c r="IO64" s="230"/>
      <c r="IP64" s="230"/>
      <c r="IQ64" s="229"/>
    </row>
  </sheetData>
  <sheetProtection/>
  <mergeCells count="3">
    <mergeCell ref="A1:H1"/>
    <mergeCell ref="E2:F2"/>
    <mergeCell ref="G2:H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I76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1" max="1" width="3.28125" style="207" customWidth="1"/>
    <col min="2" max="2" width="2.57421875" style="207" customWidth="1"/>
    <col min="3" max="3" width="26.421875" style="207" customWidth="1"/>
    <col min="4" max="4" width="10.28125" style="207" customWidth="1"/>
    <col min="5" max="5" width="2.57421875" style="207" customWidth="1"/>
    <col min="6" max="6" width="4.00390625" style="207" customWidth="1"/>
    <col min="7" max="7" width="21.7109375" style="207" customWidth="1"/>
    <col min="8" max="8" width="13.57421875" style="207" customWidth="1"/>
    <col min="9" max="16384" width="9.140625" style="207" customWidth="1"/>
  </cols>
  <sheetData>
    <row r="1" spans="2:8" s="189" customFormat="1" ht="14.25" customHeight="1">
      <c r="B1" s="478" t="s">
        <v>235</v>
      </c>
      <c r="C1" s="479"/>
      <c r="D1" s="479"/>
      <c r="E1" s="479"/>
      <c r="F1" s="479"/>
      <c r="G1" s="479"/>
      <c r="H1" s="480"/>
    </row>
    <row r="2" spans="1:9" s="189" customFormat="1" ht="12" thickBot="1">
      <c r="A2" s="190"/>
      <c r="B2" s="340"/>
      <c r="C2" s="341" t="s">
        <v>1</v>
      </c>
      <c r="D2" s="342"/>
      <c r="E2" s="342"/>
      <c r="F2" s="343"/>
      <c r="G2" s="341" t="s">
        <v>4</v>
      </c>
      <c r="H2" s="344"/>
      <c r="I2" s="190"/>
    </row>
    <row r="3" spans="1:9" s="189" customFormat="1" ht="6.75" customHeight="1" thickTop="1">
      <c r="A3" s="190"/>
      <c r="B3" s="285"/>
      <c r="C3" s="202"/>
      <c r="D3" s="200"/>
      <c r="E3" s="200"/>
      <c r="F3" s="201"/>
      <c r="G3" s="202"/>
      <c r="H3" s="204"/>
      <c r="I3" s="190"/>
    </row>
    <row r="4" spans="1:9" ht="15" customHeight="1" thickBot="1">
      <c r="A4" s="205"/>
      <c r="B4" s="196" t="s">
        <v>236</v>
      </c>
      <c r="C4" s="197" t="s">
        <v>237</v>
      </c>
      <c r="D4" s="198"/>
      <c r="E4" s="199"/>
      <c r="F4" s="197" t="s">
        <v>236</v>
      </c>
      <c r="G4" s="197" t="s">
        <v>6</v>
      </c>
      <c r="H4" s="206"/>
      <c r="I4" s="205"/>
    </row>
    <row r="5" spans="1:9" ht="12.75" thickTop="1">
      <c r="A5" s="205"/>
      <c r="B5" s="196" t="s">
        <v>238</v>
      </c>
      <c r="C5" s="197" t="s">
        <v>5</v>
      </c>
      <c r="D5" s="199"/>
      <c r="E5" s="199"/>
      <c r="F5" s="197"/>
      <c r="G5" s="197"/>
      <c r="H5" s="206"/>
      <c r="I5" s="205"/>
    </row>
    <row r="6" spans="1:9" ht="12">
      <c r="A6" s="205"/>
      <c r="B6" s="196" t="s">
        <v>239</v>
      </c>
      <c r="C6" s="197" t="s">
        <v>7</v>
      </c>
      <c r="D6" s="199"/>
      <c r="E6" s="199"/>
      <c r="F6" s="209" t="s">
        <v>239</v>
      </c>
      <c r="G6" s="197" t="s">
        <v>9</v>
      </c>
      <c r="H6" s="210"/>
      <c r="I6" s="205"/>
    </row>
    <row r="7" spans="1:9" ht="10.5" customHeight="1">
      <c r="A7" s="205"/>
      <c r="B7" s="196"/>
      <c r="C7" s="197" t="s">
        <v>240</v>
      </c>
      <c r="D7" s="208"/>
      <c r="E7" s="199"/>
      <c r="F7" s="209" t="s">
        <v>242</v>
      </c>
      <c r="G7" s="197" t="s">
        <v>11</v>
      </c>
      <c r="H7" s="212"/>
      <c r="I7" s="205"/>
    </row>
    <row r="8" spans="1:9" ht="10.5" customHeight="1">
      <c r="A8" s="205"/>
      <c r="B8" s="196"/>
      <c r="C8" s="197" t="s">
        <v>241</v>
      </c>
      <c r="D8" s="211"/>
      <c r="E8" s="199"/>
      <c r="F8" s="209" t="s">
        <v>244</v>
      </c>
      <c r="G8" s="197" t="s">
        <v>13</v>
      </c>
      <c r="H8" s="213"/>
      <c r="I8" s="205"/>
    </row>
    <row r="9" spans="1:9" ht="10.5" customHeight="1">
      <c r="A9" s="205"/>
      <c r="B9" s="196"/>
      <c r="C9" s="197" t="s">
        <v>243</v>
      </c>
      <c r="D9" s="199"/>
      <c r="E9" s="199"/>
      <c r="F9" s="209" t="s">
        <v>246</v>
      </c>
      <c r="G9" s="197" t="s">
        <v>15</v>
      </c>
      <c r="H9" s="215"/>
      <c r="I9" s="205"/>
    </row>
    <row r="10" spans="1:9" ht="10.5" customHeight="1">
      <c r="A10" s="205"/>
      <c r="B10" s="196"/>
      <c r="C10" s="197" t="s">
        <v>245</v>
      </c>
      <c r="D10" s="211"/>
      <c r="E10" s="199"/>
      <c r="F10" s="209" t="s">
        <v>248</v>
      </c>
      <c r="G10" s="197" t="s">
        <v>17</v>
      </c>
      <c r="H10" s="215"/>
      <c r="I10" s="205"/>
    </row>
    <row r="11" spans="1:9" ht="10.5" customHeight="1">
      <c r="A11" s="205"/>
      <c r="B11" s="196"/>
      <c r="C11" s="197" t="s">
        <v>247</v>
      </c>
      <c r="D11" s="199"/>
      <c r="E11" s="199"/>
      <c r="F11" s="209" t="s">
        <v>250</v>
      </c>
      <c r="G11" s="197" t="s">
        <v>251</v>
      </c>
      <c r="H11" s="215"/>
      <c r="I11" s="205"/>
    </row>
    <row r="12" spans="1:9" ht="10.5" customHeight="1">
      <c r="A12" s="205"/>
      <c r="B12" s="196"/>
      <c r="C12" s="197" t="s">
        <v>249</v>
      </c>
      <c r="D12" s="214"/>
      <c r="E12" s="199"/>
      <c r="F12" s="209" t="s">
        <v>253</v>
      </c>
      <c r="G12" s="197" t="s">
        <v>254</v>
      </c>
      <c r="H12" s="215"/>
      <c r="I12" s="205"/>
    </row>
    <row r="13" spans="1:9" ht="10.5" customHeight="1">
      <c r="A13" s="205"/>
      <c r="B13" s="196"/>
      <c r="C13" s="197" t="s">
        <v>252</v>
      </c>
      <c r="D13" s="216"/>
      <c r="E13" s="199"/>
      <c r="F13" s="209" t="s">
        <v>255</v>
      </c>
      <c r="G13" s="197" t="s">
        <v>23</v>
      </c>
      <c r="H13" s="212"/>
      <c r="I13" s="205"/>
    </row>
    <row r="14" spans="1:9" ht="12.75" thickBot="1">
      <c r="A14" s="205"/>
      <c r="B14" s="196"/>
      <c r="C14" s="197" t="s">
        <v>24</v>
      </c>
      <c r="D14" s="198">
        <f>SUM(D7:D13)</f>
        <v>0</v>
      </c>
      <c r="E14" s="199"/>
      <c r="F14" s="209" t="s">
        <v>257</v>
      </c>
      <c r="G14" s="197" t="s">
        <v>25</v>
      </c>
      <c r="H14" s="212"/>
      <c r="I14" s="205"/>
    </row>
    <row r="15" spans="1:9" ht="12.75" thickTop="1">
      <c r="A15" s="205"/>
      <c r="B15" s="196" t="s">
        <v>256</v>
      </c>
      <c r="C15" s="197" t="s">
        <v>26</v>
      </c>
      <c r="D15" s="199"/>
      <c r="E15" s="199"/>
      <c r="F15" s="197"/>
      <c r="G15" s="197"/>
      <c r="H15" s="213"/>
      <c r="I15" s="205"/>
    </row>
    <row r="16" spans="1:9" ht="12.75" thickBot="1">
      <c r="A16" s="205"/>
      <c r="B16" s="196"/>
      <c r="C16" s="197" t="s">
        <v>258</v>
      </c>
      <c r="D16" s="208"/>
      <c r="E16" s="199"/>
      <c r="F16" s="197"/>
      <c r="G16" s="197" t="s">
        <v>24</v>
      </c>
      <c r="H16" s="217">
        <f>SUM(H6:H15)</f>
        <v>0</v>
      </c>
      <c r="I16" s="205"/>
    </row>
    <row r="17" spans="1:9" ht="12.75" thickTop="1">
      <c r="A17" s="205"/>
      <c r="B17" s="196"/>
      <c r="C17" s="197" t="s">
        <v>259</v>
      </c>
      <c r="D17" s="199"/>
      <c r="E17" s="199"/>
      <c r="F17" s="197"/>
      <c r="G17" s="197"/>
      <c r="H17" s="213"/>
      <c r="I17" s="205"/>
    </row>
    <row r="18" spans="1:9" ht="12">
      <c r="A18" s="205"/>
      <c r="B18" s="196"/>
      <c r="C18" s="197" t="s">
        <v>260</v>
      </c>
      <c r="D18" s="211"/>
      <c r="E18" s="199"/>
      <c r="F18" s="197"/>
      <c r="G18" s="197"/>
      <c r="H18" s="213"/>
      <c r="I18" s="205"/>
    </row>
    <row r="19" spans="1:9" ht="12">
      <c r="A19" s="205"/>
      <c r="B19" s="196"/>
      <c r="C19" s="197" t="s">
        <v>261</v>
      </c>
      <c r="D19" s="211"/>
      <c r="E19" s="199"/>
      <c r="F19" s="197" t="s">
        <v>238</v>
      </c>
      <c r="G19" s="197" t="s">
        <v>263</v>
      </c>
      <c r="H19" s="213"/>
      <c r="I19" s="205"/>
    </row>
    <row r="20" spans="1:9" ht="12">
      <c r="A20" s="205"/>
      <c r="B20" s="196"/>
      <c r="C20" s="197" t="s">
        <v>262</v>
      </c>
      <c r="D20" s="199"/>
      <c r="E20" s="199"/>
      <c r="F20" s="197"/>
      <c r="G20" s="197"/>
      <c r="H20" s="213"/>
      <c r="I20" s="205"/>
    </row>
    <row r="21" spans="1:9" ht="12.75" thickBot="1">
      <c r="A21" s="205"/>
      <c r="B21" s="196"/>
      <c r="C21" s="197" t="s">
        <v>24</v>
      </c>
      <c r="D21" s="198">
        <f>SUM(D16:D20)</f>
        <v>0</v>
      </c>
      <c r="E21" s="199"/>
      <c r="F21" s="197"/>
      <c r="G21" s="197" t="s">
        <v>265</v>
      </c>
      <c r="H21" s="210"/>
      <c r="I21" s="205"/>
    </row>
    <row r="22" spans="1:9" ht="12.75" thickTop="1">
      <c r="A22" s="205"/>
      <c r="B22" s="196" t="s">
        <v>264</v>
      </c>
      <c r="C22" s="197" t="s">
        <v>37</v>
      </c>
      <c r="D22" s="199"/>
      <c r="E22" s="199"/>
      <c r="F22" s="197"/>
      <c r="G22" s="197" t="s">
        <v>267</v>
      </c>
      <c r="H22" s="213"/>
      <c r="I22" s="205"/>
    </row>
    <row r="23" spans="1:9" ht="12.75" customHeight="1">
      <c r="A23" s="205"/>
      <c r="B23" s="196"/>
      <c r="C23" s="218" t="s">
        <v>406</v>
      </c>
      <c r="D23" s="199"/>
      <c r="E23" s="199"/>
      <c r="F23" s="197"/>
      <c r="G23" s="197" t="s">
        <v>269</v>
      </c>
      <c r="H23" s="212"/>
      <c r="I23" s="205"/>
    </row>
    <row r="24" spans="1:9" ht="12">
      <c r="A24" s="205"/>
      <c r="B24" s="196"/>
      <c r="C24" s="345" t="s">
        <v>407</v>
      </c>
      <c r="D24" s="208"/>
      <c r="E24" s="199"/>
      <c r="F24" s="197"/>
      <c r="G24" s="197"/>
      <c r="H24" s="213"/>
      <c r="I24" s="205"/>
    </row>
    <row r="25" spans="1:9" ht="12.75" thickBot="1">
      <c r="A25" s="205"/>
      <c r="B25" s="196"/>
      <c r="C25" s="345" t="s">
        <v>408</v>
      </c>
      <c r="D25" s="199"/>
      <c r="E25" s="199"/>
      <c r="F25" s="197"/>
      <c r="G25" s="197" t="s">
        <v>24</v>
      </c>
      <c r="H25" s="217">
        <f>SUM(H21:H23)</f>
        <v>0</v>
      </c>
      <c r="I25" s="205"/>
    </row>
    <row r="26" spans="1:9" ht="12.75" thickTop="1">
      <c r="A26" s="205"/>
      <c r="B26" s="196"/>
      <c r="C26" s="345" t="s">
        <v>409</v>
      </c>
      <c r="D26" s="214"/>
      <c r="E26" s="199"/>
      <c r="F26" s="197"/>
      <c r="G26" s="197"/>
      <c r="H26" s="213"/>
      <c r="I26" s="205"/>
    </row>
    <row r="27" spans="1:9" ht="12.75" thickBot="1">
      <c r="A27" s="205"/>
      <c r="B27" s="196"/>
      <c r="C27" s="345" t="s">
        <v>410</v>
      </c>
      <c r="D27" s="211"/>
      <c r="E27" s="199"/>
      <c r="F27" s="197"/>
      <c r="G27" s="197" t="s">
        <v>272</v>
      </c>
      <c r="H27" s="217"/>
      <c r="I27" s="205"/>
    </row>
    <row r="28" spans="1:9" ht="12.75" thickTop="1">
      <c r="A28" s="205"/>
      <c r="B28" s="196"/>
      <c r="C28" s="197" t="s">
        <v>268</v>
      </c>
      <c r="D28" s="199"/>
      <c r="E28" s="199"/>
      <c r="F28" s="197"/>
      <c r="G28" s="197"/>
      <c r="H28" s="213"/>
      <c r="I28" s="205"/>
    </row>
    <row r="29" spans="1:9" ht="12">
      <c r="A29" s="205"/>
      <c r="B29" s="196"/>
      <c r="C29" s="345" t="s">
        <v>407</v>
      </c>
      <c r="D29" s="208"/>
      <c r="E29" s="199"/>
      <c r="F29" s="197"/>
      <c r="G29" s="197" t="s">
        <v>274</v>
      </c>
      <c r="H29" s="213"/>
      <c r="I29" s="205"/>
    </row>
    <row r="30" spans="1:9" ht="12">
      <c r="A30" s="205"/>
      <c r="B30" s="196"/>
      <c r="C30" s="345" t="s">
        <v>408</v>
      </c>
      <c r="D30" s="199"/>
      <c r="E30" s="199"/>
      <c r="F30" s="197"/>
      <c r="G30" s="197"/>
      <c r="H30" s="213"/>
      <c r="I30" s="205"/>
    </row>
    <row r="31" spans="1:9" ht="12">
      <c r="A31" s="205"/>
      <c r="B31" s="196"/>
      <c r="C31" s="345" t="s">
        <v>409</v>
      </c>
      <c r="D31" s="211"/>
      <c r="E31" s="199"/>
      <c r="F31" s="197" t="s">
        <v>273</v>
      </c>
      <c r="G31" s="197" t="s">
        <v>276</v>
      </c>
      <c r="H31" s="210"/>
      <c r="I31" s="205"/>
    </row>
    <row r="32" spans="1:9" ht="12">
      <c r="A32" s="205"/>
      <c r="B32" s="196"/>
      <c r="C32" s="345" t="s">
        <v>410</v>
      </c>
      <c r="D32" s="211"/>
      <c r="E32" s="199"/>
      <c r="F32" s="197"/>
      <c r="G32" s="197" t="s">
        <v>278</v>
      </c>
      <c r="H32" s="213"/>
      <c r="I32" s="205"/>
    </row>
    <row r="33" spans="1:9" ht="12">
      <c r="A33" s="205"/>
      <c r="B33" s="196"/>
      <c r="C33" s="197" t="s">
        <v>270</v>
      </c>
      <c r="D33" s="211"/>
      <c r="E33" s="199"/>
      <c r="F33" s="197"/>
      <c r="G33" s="197" t="s">
        <v>280</v>
      </c>
      <c r="H33" s="210"/>
      <c r="I33" s="205"/>
    </row>
    <row r="34" spans="1:9" ht="12">
      <c r="A34" s="205"/>
      <c r="B34" s="196"/>
      <c r="C34" s="197" t="s">
        <v>271</v>
      </c>
      <c r="D34" s="199"/>
      <c r="E34" s="199"/>
      <c r="F34" s="197" t="s">
        <v>282</v>
      </c>
      <c r="G34" s="197" t="s">
        <v>278</v>
      </c>
      <c r="H34" s="213"/>
      <c r="I34" s="205"/>
    </row>
    <row r="35" spans="1:9" ht="12.75" thickBot="1">
      <c r="A35" s="205"/>
      <c r="B35" s="196"/>
      <c r="C35" s="197" t="s">
        <v>24</v>
      </c>
      <c r="D35" s="198">
        <f>SUM(D24:D34)</f>
        <v>0</v>
      </c>
      <c r="E35" s="199"/>
      <c r="F35" s="197"/>
      <c r="G35" s="197" t="s">
        <v>284</v>
      </c>
      <c r="H35" s="210"/>
      <c r="I35" s="205"/>
    </row>
    <row r="36" spans="1:9" ht="12.75" thickTop="1">
      <c r="A36" s="205"/>
      <c r="B36" s="196"/>
      <c r="C36" s="197"/>
      <c r="D36" s="199"/>
      <c r="E36" s="199"/>
      <c r="F36" s="197"/>
      <c r="G36" s="197" t="s">
        <v>285</v>
      </c>
      <c r="H36" s="213"/>
      <c r="I36" s="205"/>
    </row>
    <row r="37" spans="1:9" ht="12.75" thickBot="1">
      <c r="A37" s="205"/>
      <c r="B37" s="196"/>
      <c r="C37" s="197" t="s">
        <v>46</v>
      </c>
      <c r="D37" s="198">
        <f>D35+D21+D14</f>
        <v>0</v>
      </c>
      <c r="E37" s="199"/>
      <c r="F37" s="219"/>
      <c r="G37" s="197" t="s">
        <v>286</v>
      </c>
      <c r="H37" s="212"/>
      <c r="I37" s="205"/>
    </row>
    <row r="38" spans="1:9" ht="12.75" thickTop="1">
      <c r="A38" s="205"/>
      <c r="B38" s="196"/>
      <c r="C38" s="197"/>
      <c r="D38" s="199"/>
      <c r="E38" s="199"/>
      <c r="F38" s="219"/>
      <c r="G38" s="197" t="s">
        <v>288</v>
      </c>
      <c r="H38" s="212"/>
      <c r="I38" s="205"/>
    </row>
    <row r="39" spans="1:9" ht="12">
      <c r="A39" s="205"/>
      <c r="B39" s="196" t="s">
        <v>273</v>
      </c>
      <c r="C39" s="197" t="s">
        <v>48</v>
      </c>
      <c r="D39" s="199"/>
      <c r="E39" s="199"/>
      <c r="F39" s="197"/>
      <c r="G39" s="197" t="s">
        <v>290</v>
      </c>
      <c r="H39" s="213"/>
      <c r="I39" s="205"/>
    </row>
    <row r="40" spans="1:9" ht="12">
      <c r="A40" s="205"/>
      <c r="B40" s="196" t="s">
        <v>239</v>
      </c>
      <c r="C40" s="197" t="s">
        <v>50</v>
      </c>
      <c r="D40" s="199"/>
      <c r="E40" s="199"/>
      <c r="F40" s="197"/>
      <c r="G40" s="197" t="s">
        <v>292</v>
      </c>
      <c r="H40" s="215"/>
      <c r="I40" s="205"/>
    </row>
    <row r="41" spans="1:9" ht="12">
      <c r="A41" s="205"/>
      <c r="B41" s="196"/>
      <c r="C41" s="197" t="s">
        <v>275</v>
      </c>
      <c r="D41" s="199"/>
      <c r="E41" s="199"/>
      <c r="F41" s="197"/>
      <c r="G41" s="197" t="s">
        <v>294</v>
      </c>
      <c r="H41" s="212"/>
      <c r="I41" s="205"/>
    </row>
    <row r="42" spans="1:9" ht="12">
      <c r="A42" s="205"/>
      <c r="B42" s="196"/>
      <c r="C42" s="197" t="s">
        <v>277</v>
      </c>
      <c r="D42" s="211"/>
      <c r="E42" s="199"/>
      <c r="F42" s="197"/>
      <c r="G42" s="197" t="s">
        <v>296</v>
      </c>
      <c r="H42" s="212"/>
      <c r="I42" s="205"/>
    </row>
    <row r="43" spans="1:9" ht="12">
      <c r="A43" s="205"/>
      <c r="B43" s="196"/>
      <c r="C43" s="197" t="s">
        <v>279</v>
      </c>
      <c r="D43" s="211"/>
      <c r="E43" s="199"/>
      <c r="F43" s="197"/>
      <c r="G43" s="197" t="s">
        <v>298</v>
      </c>
      <c r="H43" s="212"/>
      <c r="I43" s="205"/>
    </row>
    <row r="44" spans="1:9" ht="12">
      <c r="A44" s="205"/>
      <c r="B44" s="196"/>
      <c r="C44" s="197" t="s">
        <v>281</v>
      </c>
      <c r="D44" s="211"/>
      <c r="E44" s="199"/>
      <c r="F44" s="197"/>
      <c r="G44" s="197" t="s">
        <v>300</v>
      </c>
      <c r="H44" s="213"/>
      <c r="I44" s="205"/>
    </row>
    <row r="45" spans="1:9" ht="12">
      <c r="A45" s="205"/>
      <c r="B45" s="196"/>
      <c r="C45" s="197" t="s">
        <v>283</v>
      </c>
      <c r="D45" s="199"/>
      <c r="E45" s="199"/>
      <c r="F45" s="197"/>
      <c r="G45" s="197" t="s">
        <v>301</v>
      </c>
      <c r="H45" s="215"/>
      <c r="I45" s="205"/>
    </row>
    <row r="46" spans="1:9" ht="12.75" thickBot="1">
      <c r="A46" s="205"/>
      <c r="B46" s="196"/>
      <c r="C46" s="197" t="s">
        <v>24</v>
      </c>
      <c r="D46" s="198">
        <f>SUM(D41:D45)</f>
        <v>0</v>
      </c>
      <c r="E46" s="199"/>
      <c r="F46" s="197"/>
      <c r="G46" s="197" t="s">
        <v>303</v>
      </c>
      <c r="H46" s="212"/>
      <c r="I46" s="205"/>
    </row>
    <row r="47" spans="1:9" ht="12.75" thickTop="1">
      <c r="A47" s="205"/>
      <c r="B47" s="196" t="s">
        <v>256</v>
      </c>
      <c r="C47" s="197" t="s">
        <v>59</v>
      </c>
      <c r="D47" s="199"/>
      <c r="E47" s="199"/>
      <c r="F47" s="197"/>
      <c r="G47" s="197" t="s">
        <v>278</v>
      </c>
      <c r="H47" s="213"/>
      <c r="I47" s="205"/>
    </row>
    <row r="48" spans="1:9" ht="12">
      <c r="A48" s="205"/>
      <c r="B48" s="196"/>
      <c r="C48" s="197" t="s">
        <v>287</v>
      </c>
      <c r="D48" s="208"/>
      <c r="E48" s="199"/>
      <c r="F48" s="197"/>
      <c r="G48" s="197"/>
      <c r="H48" s="222"/>
      <c r="I48" s="205"/>
    </row>
    <row r="49" spans="1:9" ht="12.75" thickBot="1">
      <c r="A49" s="205"/>
      <c r="B49" s="196"/>
      <c r="C49" s="219" t="s">
        <v>289</v>
      </c>
      <c r="D49" s="199"/>
      <c r="E49" s="199"/>
      <c r="F49" s="197"/>
      <c r="G49" s="197" t="s">
        <v>24</v>
      </c>
      <c r="H49" s="217">
        <f>SUM(H31:H48)</f>
        <v>0</v>
      </c>
      <c r="I49" s="205"/>
    </row>
    <row r="50" spans="1:9" ht="12.75" thickTop="1">
      <c r="A50" s="205"/>
      <c r="B50" s="196"/>
      <c r="C50" s="197" t="s">
        <v>291</v>
      </c>
      <c r="D50" s="211"/>
      <c r="E50" s="199"/>
      <c r="F50" s="197"/>
      <c r="G50" s="197"/>
      <c r="H50" s="213"/>
      <c r="I50" s="205"/>
    </row>
    <row r="51" spans="1:9" ht="12">
      <c r="A51" s="205"/>
      <c r="B51" s="196"/>
      <c r="C51" s="219" t="s">
        <v>293</v>
      </c>
      <c r="D51" s="199"/>
      <c r="E51" s="199"/>
      <c r="F51" s="197"/>
      <c r="G51" s="197"/>
      <c r="H51" s="213"/>
      <c r="I51" s="205"/>
    </row>
    <row r="52" spans="1:9" ht="12">
      <c r="A52" s="205"/>
      <c r="B52" s="196"/>
      <c r="C52" s="219" t="s">
        <v>295</v>
      </c>
      <c r="D52" s="211"/>
      <c r="E52" s="199"/>
      <c r="F52" s="197"/>
      <c r="G52" s="197"/>
      <c r="H52" s="213"/>
      <c r="I52" s="205"/>
    </row>
    <row r="53" spans="1:9" ht="12">
      <c r="A53" s="205"/>
      <c r="B53" s="196"/>
      <c r="C53" s="219" t="s">
        <v>297</v>
      </c>
      <c r="D53" s="199"/>
      <c r="E53" s="199"/>
      <c r="F53" s="197"/>
      <c r="G53" s="197"/>
      <c r="H53" s="213"/>
      <c r="I53" s="205"/>
    </row>
    <row r="54" spans="1:9" ht="12">
      <c r="A54" s="205"/>
      <c r="B54" s="196"/>
      <c r="C54" s="220" t="s">
        <v>299</v>
      </c>
      <c r="D54" s="221"/>
      <c r="E54" s="220"/>
      <c r="F54" s="197"/>
      <c r="G54" s="197"/>
      <c r="H54" s="213"/>
      <c r="I54" s="205"/>
    </row>
    <row r="55" spans="1:9" ht="12.75" thickBot="1">
      <c r="A55" s="205"/>
      <c r="B55" s="196"/>
      <c r="C55" s="197" t="s">
        <v>24</v>
      </c>
      <c r="D55" s="198">
        <f>SUM(D48:D54)</f>
        <v>0</v>
      </c>
      <c r="E55" s="199"/>
      <c r="F55" s="197" t="s">
        <v>310</v>
      </c>
      <c r="G55" s="197" t="s">
        <v>311</v>
      </c>
      <c r="H55" s="217"/>
      <c r="I55" s="205"/>
    </row>
    <row r="56" spans="1:9" ht="12.75" thickTop="1">
      <c r="A56" s="205"/>
      <c r="B56" s="196" t="s">
        <v>244</v>
      </c>
      <c r="C56" s="197" t="s">
        <v>302</v>
      </c>
      <c r="D56" s="199"/>
      <c r="E56" s="199"/>
      <c r="F56" s="197"/>
      <c r="G56" s="197"/>
      <c r="H56" s="213"/>
      <c r="I56" s="205"/>
    </row>
    <row r="57" spans="1:9" ht="12">
      <c r="A57" s="205"/>
      <c r="B57" s="196"/>
      <c r="C57" s="197" t="s">
        <v>411</v>
      </c>
      <c r="D57" s="208"/>
      <c r="E57" s="199"/>
      <c r="F57" s="197"/>
      <c r="G57" s="197"/>
      <c r="H57" s="213"/>
      <c r="I57" s="205"/>
    </row>
    <row r="58" spans="1:9" ht="12">
      <c r="A58" s="205"/>
      <c r="B58" s="196"/>
      <c r="C58" s="197" t="s">
        <v>412</v>
      </c>
      <c r="D58" s="199"/>
      <c r="E58" s="199"/>
      <c r="F58" s="197"/>
      <c r="G58" s="197"/>
      <c r="H58" s="213"/>
      <c r="I58" s="205"/>
    </row>
    <row r="59" spans="1:9" ht="12">
      <c r="A59" s="205"/>
      <c r="B59" s="196"/>
      <c r="C59" s="197" t="s">
        <v>413</v>
      </c>
      <c r="D59" s="214"/>
      <c r="E59" s="199"/>
      <c r="F59" s="197"/>
      <c r="G59" s="197"/>
      <c r="H59" s="213"/>
      <c r="I59" s="205"/>
    </row>
    <row r="60" spans="1:9" ht="12">
      <c r="A60" s="205"/>
      <c r="B60" s="196"/>
      <c r="C60" s="197" t="s">
        <v>414</v>
      </c>
      <c r="D60" s="211"/>
      <c r="E60" s="199"/>
      <c r="F60" s="197"/>
      <c r="G60" s="197"/>
      <c r="H60" s="213"/>
      <c r="I60" s="205"/>
    </row>
    <row r="61" spans="1:9" ht="12">
      <c r="A61" s="205"/>
      <c r="B61" s="196"/>
      <c r="C61" s="197" t="s">
        <v>304</v>
      </c>
      <c r="D61" s="199"/>
      <c r="E61" s="199"/>
      <c r="F61" s="197"/>
      <c r="G61" s="197"/>
      <c r="H61" s="213"/>
      <c r="I61" s="205"/>
    </row>
    <row r="62" spans="1:9" ht="12">
      <c r="A62" s="205"/>
      <c r="B62" s="196"/>
      <c r="C62" s="197" t="s">
        <v>305</v>
      </c>
      <c r="D62" s="214"/>
      <c r="E62" s="199"/>
      <c r="F62" s="197"/>
      <c r="G62" s="197"/>
      <c r="H62" s="213"/>
      <c r="I62" s="205"/>
    </row>
    <row r="63" spans="1:9" ht="12.75" thickBot="1">
      <c r="A63" s="205"/>
      <c r="B63" s="196"/>
      <c r="C63" s="197" t="s">
        <v>24</v>
      </c>
      <c r="D63" s="198">
        <f>SUM(D57:D62)</f>
        <v>0</v>
      </c>
      <c r="E63" s="199"/>
      <c r="F63" s="197"/>
      <c r="G63" s="197"/>
      <c r="H63" s="213"/>
      <c r="I63" s="205"/>
    </row>
    <row r="64" spans="1:9" ht="12.75" thickTop="1">
      <c r="A64" s="205"/>
      <c r="B64" s="196" t="s">
        <v>306</v>
      </c>
      <c r="C64" s="197" t="s">
        <v>75</v>
      </c>
      <c r="D64" s="199"/>
      <c r="E64" s="199"/>
      <c r="F64" s="197"/>
      <c r="G64" s="197"/>
      <c r="H64" s="213"/>
      <c r="I64" s="205"/>
    </row>
    <row r="65" spans="1:9" ht="12">
      <c r="A65" s="205"/>
      <c r="B65" s="196"/>
      <c r="C65" s="197" t="s">
        <v>307</v>
      </c>
      <c r="D65" s="208"/>
      <c r="E65" s="199"/>
      <c r="F65" s="197"/>
      <c r="G65" s="197"/>
      <c r="H65" s="213"/>
      <c r="I65" s="205"/>
    </row>
    <row r="66" spans="1:9" ht="12">
      <c r="A66" s="205"/>
      <c r="B66" s="196"/>
      <c r="C66" s="197" t="s">
        <v>308</v>
      </c>
      <c r="D66" s="211"/>
      <c r="E66" s="199"/>
      <c r="F66" s="197"/>
      <c r="G66" s="197"/>
      <c r="H66" s="213"/>
      <c r="I66" s="205"/>
    </row>
    <row r="67" spans="1:9" ht="12">
      <c r="A67" s="205"/>
      <c r="B67" s="196"/>
      <c r="C67" s="197" t="s">
        <v>309</v>
      </c>
      <c r="D67" s="199"/>
      <c r="E67" s="199"/>
      <c r="F67" s="197"/>
      <c r="G67" s="197"/>
      <c r="H67" s="213"/>
      <c r="I67" s="205"/>
    </row>
    <row r="68" spans="1:9" ht="12.75" thickBot="1">
      <c r="A68" s="205"/>
      <c r="B68" s="196"/>
      <c r="C68" s="197" t="s">
        <v>24</v>
      </c>
      <c r="D68" s="198">
        <f>SUM(D65:D67)</f>
        <v>0</v>
      </c>
      <c r="E68" s="199"/>
      <c r="F68" s="197"/>
      <c r="G68" s="197"/>
      <c r="H68" s="213"/>
      <c r="I68" s="205"/>
    </row>
    <row r="69" spans="1:8" ht="12.75" thickTop="1">
      <c r="A69" s="205"/>
      <c r="B69" s="196"/>
      <c r="C69" s="197"/>
      <c r="D69" s="199"/>
      <c r="E69" s="199"/>
      <c r="F69" s="197"/>
      <c r="G69" s="197"/>
      <c r="H69" s="213"/>
    </row>
    <row r="70" spans="1:8" ht="12.75" thickBot="1">
      <c r="A70" s="205"/>
      <c r="B70" s="196"/>
      <c r="C70" s="197" t="s">
        <v>79</v>
      </c>
      <c r="D70" s="198">
        <f>SUM(D68+D63+D46+D55)</f>
        <v>0</v>
      </c>
      <c r="E70" s="199"/>
      <c r="F70" s="197"/>
      <c r="G70" s="197"/>
      <c r="H70" s="213"/>
    </row>
    <row r="71" spans="1:8" ht="12.75" thickTop="1">
      <c r="A71" s="205"/>
      <c r="B71" s="196"/>
      <c r="C71" s="197"/>
      <c r="D71" s="199"/>
      <c r="E71" s="199"/>
      <c r="F71" s="197"/>
      <c r="G71" s="197"/>
      <c r="H71" s="213"/>
    </row>
    <row r="72" spans="1:8" ht="12.75" thickBot="1">
      <c r="A72" s="205"/>
      <c r="B72" s="196" t="s">
        <v>282</v>
      </c>
      <c r="C72" s="197" t="s">
        <v>312</v>
      </c>
      <c r="D72" s="198"/>
      <c r="E72" s="199"/>
      <c r="F72" s="220"/>
      <c r="G72" s="197"/>
      <c r="H72" s="213"/>
    </row>
    <row r="73" spans="1:8" ht="12.75" thickTop="1">
      <c r="A73" s="205"/>
      <c r="B73" s="196"/>
      <c r="C73" s="197"/>
      <c r="D73" s="199"/>
      <c r="E73" s="199"/>
      <c r="F73" s="220"/>
      <c r="G73" s="197"/>
      <c r="H73" s="213"/>
    </row>
    <row r="74" spans="1:8" ht="12.75" thickBot="1">
      <c r="A74" s="205"/>
      <c r="B74" s="196"/>
      <c r="C74" s="197" t="s">
        <v>80</v>
      </c>
      <c r="D74" s="198">
        <f>D72+D70+D37+D4</f>
        <v>0</v>
      </c>
      <c r="E74" s="199"/>
      <c r="F74" s="220"/>
      <c r="G74" s="197" t="s">
        <v>81</v>
      </c>
      <c r="H74" s="217">
        <f>H55+H49+H27+H25+H16</f>
        <v>0</v>
      </c>
    </row>
    <row r="75" spans="1:8" ht="12.75" thickTop="1">
      <c r="A75" s="205"/>
      <c r="B75" s="346"/>
      <c r="C75" s="292"/>
      <c r="D75" s="227"/>
      <c r="E75" s="227"/>
      <c r="F75" s="294"/>
      <c r="G75" s="292"/>
      <c r="H75" s="295"/>
    </row>
    <row r="76" spans="1:8" ht="12">
      <c r="A76" s="205"/>
      <c r="B76" s="205"/>
      <c r="C76" s="205"/>
      <c r="D76" s="205"/>
      <c r="E76" s="205"/>
      <c r="G76" s="205"/>
      <c r="H76" s="205"/>
    </row>
  </sheetData>
  <sheetProtection/>
  <mergeCells count="1">
    <mergeCell ref="B1:H1"/>
  </mergeCells>
  <printOptions/>
  <pageMargins left="0.28" right="0.24" top="0.63" bottom="0.61" header="0.5" footer="0.5"/>
  <pageSetup horizontalDpi="180" verticalDpi="1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B2:IU73"/>
  <sheetViews>
    <sheetView showGridLines="0" zoomScalePageLayoutView="0" workbookViewId="0" topLeftCell="A61">
      <selection activeCell="M9" sqref="M9"/>
    </sheetView>
  </sheetViews>
  <sheetFormatPr defaultColWidth="9.140625" defaultRowHeight="12.75"/>
  <cols>
    <col min="1" max="2" width="1.57421875" style="0" customWidth="1"/>
    <col min="3" max="3" width="2.7109375" style="0" customWidth="1"/>
    <col min="4" max="4" width="3.57421875" style="0" customWidth="1"/>
    <col min="5" max="6" width="2.8515625" style="0" customWidth="1"/>
    <col min="7" max="7" width="45.00390625" style="0" customWidth="1"/>
    <col min="8" max="8" width="11.7109375" style="370" customWidth="1"/>
    <col min="9" max="9" width="14.00390625" style="370" customWidth="1"/>
  </cols>
  <sheetData>
    <row r="2" spans="2:9" s="348" customFormat="1" ht="24" customHeight="1" thickBot="1">
      <c r="B2" s="347"/>
      <c r="C2" s="481" t="s">
        <v>395</v>
      </c>
      <c r="D2" s="481"/>
      <c r="E2" s="481"/>
      <c r="F2" s="481"/>
      <c r="G2" s="481"/>
      <c r="H2" s="481"/>
      <c r="I2" s="482"/>
    </row>
    <row r="3" spans="2:9" ht="13.5" thickTop="1">
      <c r="B3" s="349"/>
      <c r="C3" s="232"/>
      <c r="D3" s="232"/>
      <c r="E3" s="232"/>
      <c r="F3" s="232"/>
      <c r="G3" s="232"/>
      <c r="H3" s="298"/>
      <c r="I3" s="350"/>
    </row>
    <row r="4" spans="2:9" s="348" customFormat="1" ht="21" customHeight="1">
      <c r="B4" s="351"/>
      <c r="C4" s="300" t="s">
        <v>166</v>
      </c>
      <c r="D4" s="300"/>
      <c r="E4" s="300"/>
      <c r="F4" s="300"/>
      <c r="G4" s="300" t="s">
        <v>167</v>
      </c>
      <c r="H4" s="301"/>
      <c r="I4" s="302"/>
    </row>
    <row r="5" spans="2:9" ht="12.75">
      <c r="B5" s="349"/>
      <c r="C5" s="232"/>
      <c r="D5" s="232" t="s">
        <v>168</v>
      </c>
      <c r="E5" s="232"/>
      <c r="F5" s="232"/>
      <c r="G5" s="232" t="s">
        <v>169</v>
      </c>
      <c r="H5" s="298"/>
      <c r="I5" s="315"/>
    </row>
    <row r="6" spans="2:9" ht="12.75">
      <c r="B6" s="349"/>
      <c r="C6" s="232"/>
      <c r="D6" s="232" t="s">
        <v>170</v>
      </c>
      <c r="E6" s="232"/>
      <c r="F6" s="232"/>
      <c r="G6" s="232" t="s">
        <v>171</v>
      </c>
      <c r="H6" s="298"/>
      <c r="I6" s="299"/>
    </row>
    <row r="7" spans="2:9" ht="12.75">
      <c r="B7" s="349"/>
      <c r="C7" s="232"/>
      <c r="D7" s="232" t="s">
        <v>172</v>
      </c>
      <c r="E7" s="232"/>
      <c r="F7" s="232"/>
      <c r="G7" s="232" t="s">
        <v>173</v>
      </c>
      <c r="H7" s="298"/>
      <c r="I7" s="327"/>
    </row>
    <row r="8" spans="2:9" ht="12.75">
      <c r="B8" s="349"/>
      <c r="C8" s="232"/>
      <c r="D8" s="232" t="s">
        <v>174</v>
      </c>
      <c r="E8" s="232"/>
      <c r="F8" s="232"/>
      <c r="G8" s="232" t="s">
        <v>175</v>
      </c>
      <c r="H8" s="298"/>
      <c r="I8" s="327"/>
    </row>
    <row r="9" spans="2:9" ht="12.75">
      <c r="B9" s="349"/>
      <c r="C9" s="232"/>
      <c r="D9" s="232" t="s">
        <v>176</v>
      </c>
      <c r="E9" s="232"/>
      <c r="F9" s="232"/>
      <c r="G9" s="232" t="s">
        <v>177</v>
      </c>
      <c r="H9" s="298"/>
      <c r="I9" s="299"/>
    </row>
    <row r="10" spans="2:9" ht="13.5" thickBot="1">
      <c r="B10" s="349"/>
      <c r="C10" s="232"/>
      <c r="D10" s="232"/>
      <c r="E10" s="232"/>
      <c r="F10" s="232"/>
      <c r="G10" s="232" t="s">
        <v>178</v>
      </c>
      <c r="H10" s="298"/>
      <c r="I10" s="352">
        <f>SUM(I5:I9)</f>
        <v>0</v>
      </c>
    </row>
    <row r="11" spans="2:9" ht="13.5" thickTop="1">
      <c r="B11" s="349"/>
      <c r="C11" s="232"/>
      <c r="D11" s="232"/>
      <c r="E11" s="232"/>
      <c r="F11" s="232"/>
      <c r="G11" s="232"/>
      <c r="H11" s="298"/>
      <c r="I11" s="299"/>
    </row>
    <row r="12" spans="2:9" s="348" customFormat="1" ht="21" customHeight="1">
      <c r="B12" s="351"/>
      <c r="C12" s="300" t="s">
        <v>179</v>
      </c>
      <c r="D12" s="300"/>
      <c r="E12" s="300"/>
      <c r="F12" s="300"/>
      <c r="G12" s="300" t="s">
        <v>180</v>
      </c>
      <c r="H12" s="301"/>
      <c r="I12" s="302"/>
    </row>
    <row r="13" spans="2:9" ht="12.75">
      <c r="B13" s="349"/>
      <c r="C13" s="232"/>
      <c r="D13" s="232" t="s">
        <v>314</v>
      </c>
      <c r="E13" s="232"/>
      <c r="F13" s="232"/>
      <c r="G13" s="232" t="s">
        <v>181</v>
      </c>
      <c r="H13" s="298"/>
      <c r="I13" s="315"/>
    </row>
    <row r="14" spans="2:9" ht="12.75">
      <c r="B14" s="349"/>
      <c r="C14" s="232"/>
      <c r="D14" s="232" t="s">
        <v>315</v>
      </c>
      <c r="E14" s="232"/>
      <c r="F14" s="232"/>
      <c r="G14" s="232" t="s">
        <v>184</v>
      </c>
      <c r="H14" s="298"/>
      <c r="I14" s="327"/>
    </row>
    <row r="15" spans="2:9" ht="12.75">
      <c r="B15" s="349"/>
      <c r="C15" s="232"/>
      <c r="D15" s="232" t="s">
        <v>316</v>
      </c>
      <c r="E15" s="232"/>
      <c r="F15" s="232"/>
      <c r="G15" s="232" t="s">
        <v>183</v>
      </c>
      <c r="H15" s="298"/>
      <c r="I15" s="327">
        <v>0</v>
      </c>
    </row>
    <row r="16" spans="2:9" ht="12.75">
      <c r="B16" s="349"/>
      <c r="C16" s="232"/>
      <c r="D16" s="232" t="s">
        <v>317</v>
      </c>
      <c r="E16" s="232"/>
      <c r="F16" s="232"/>
      <c r="G16" s="232" t="s">
        <v>318</v>
      </c>
      <c r="H16" s="298"/>
      <c r="I16" s="353"/>
    </row>
    <row r="17" spans="2:9" ht="12.75">
      <c r="B17" s="349"/>
      <c r="C17" s="232"/>
      <c r="D17" s="232"/>
      <c r="E17" s="232" t="s">
        <v>190</v>
      </c>
      <c r="F17" s="232"/>
      <c r="G17" s="312" t="s">
        <v>319</v>
      </c>
      <c r="H17" s="313"/>
      <c r="I17" s="299"/>
    </row>
    <row r="18" spans="2:9" ht="12.75">
      <c r="B18" s="349"/>
      <c r="C18" s="232"/>
      <c r="D18" s="232"/>
      <c r="E18" s="232" t="s">
        <v>191</v>
      </c>
      <c r="F18" s="232"/>
      <c r="G18" s="312" t="s">
        <v>320</v>
      </c>
      <c r="H18" s="331"/>
      <c r="I18" s="299"/>
    </row>
    <row r="19" spans="2:9" ht="12.75">
      <c r="B19" s="349"/>
      <c r="C19" s="232"/>
      <c r="D19" s="232"/>
      <c r="E19" s="232" t="s">
        <v>200</v>
      </c>
      <c r="F19" s="232"/>
      <c r="G19" s="312" t="s">
        <v>321</v>
      </c>
      <c r="H19" s="313"/>
      <c r="I19" s="299"/>
    </row>
    <row r="20" spans="2:9" ht="12.75">
      <c r="B20" s="349"/>
      <c r="C20" s="232"/>
      <c r="D20" s="232"/>
      <c r="E20" s="232" t="s">
        <v>202</v>
      </c>
      <c r="F20" s="232"/>
      <c r="G20" s="312" t="s">
        <v>322</v>
      </c>
      <c r="H20" s="317"/>
      <c r="I20" s="299"/>
    </row>
    <row r="21" spans="2:9" ht="12.75">
      <c r="B21" s="349"/>
      <c r="C21" s="232"/>
      <c r="D21" s="232"/>
      <c r="E21" s="232" t="s">
        <v>323</v>
      </c>
      <c r="F21" s="232"/>
      <c r="G21" s="312" t="s">
        <v>324</v>
      </c>
      <c r="H21" s="354"/>
      <c r="I21" s="299"/>
    </row>
    <row r="22" spans="2:9" ht="13.5" thickBot="1">
      <c r="B22" s="349"/>
      <c r="C22" s="232"/>
      <c r="D22" s="232"/>
      <c r="E22" s="232"/>
      <c r="F22" s="232"/>
      <c r="G22" s="232"/>
      <c r="H22" s="318">
        <f>SUM(H17:H21)</f>
        <v>0</v>
      </c>
      <c r="I22" s="315">
        <f>H22</f>
        <v>0</v>
      </c>
    </row>
    <row r="23" spans="2:9" ht="13.5" thickTop="1">
      <c r="B23" s="349"/>
      <c r="C23" s="232"/>
      <c r="D23" s="232" t="s">
        <v>188</v>
      </c>
      <c r="E23" s="232"/>
      <c r="F23" s="232"/>
      <c r="G23" s="232" t="s">
        <v>325</v>
      </c>
      <c r="H23" s="298"/>
      <c r="I23" s="299"/>
    </row>
    <row r="24" spans="2:9" ht="12.75">
      <c r="B24" s="349"/>
      <c r="C24" s="232"/>
      <c r="D24" s="232"/>
      <c r="E24" s="232" t="s">
        <v>190</v>
      </c>
      <c r="F24" s="232"/>
      <c r="G24" s="312" t="s">
        <v>326</v>
      </c>
      <c r="H24" s="316"/>
      <c r="I24" s="299"/>
    </row>
    <row r="25" spans="2:9" ht="12.75">
      <c r="B25" s="349"/>
      <c r="C25" s="232"/>
      <c r="D25" s="232"/>
      <c r="E25" s="232" t="s">
        <v>191</v>
      </c>
      <c r="F25" s="232"/>
      <c r="G25" s="312" t="s">
        <v>327</v>
      </c>
      <c r="H25" s="298"/>
      <c r="I25" s="299"/>
    </row>
    <row r="26" spans="2:9" ht="12.75">
      <c r="B26" s="349"/>
      <c r="C26" s="232"/>
      <c r="D26" s="232"/>
      <c r="E26" s="232" t="s">
        <v>200</v>
      </c>
      <c r="F26" s="232"/>
      <c r="G26" s="312" t="s">
        <v>328</v>
      </c>
      <c r="H26" s="317"/>
      <c r="I26" s="299"/>
    </row>
    <row r="27" spans="2:9" ht="12.75">
      <c r="B27" s="349"/>
      <c r="C27" s="232"/>
      <c r="D27" s="232"/>
      <c r="E27" s="232" t="s">
        <v>202</v>
      </c>
      <c r="F27" s="232"/>
      <c r="G27" s="312" t="s">
        <v>329</v>
      </c>
      <c r="H27" s="354"/>
      <c r="I27" s="299"/>
    </row>
    <row r="28" spans="2:9" ht="13.5" thickBot="1">
      <c r="B28" s="349"/>
      <c r="C28" s="232"/>
      <c r="D28" s="232"/>
      <c r="E28" s="232"/>
      <c r="F28" s="232"/>
      <c r="G28" s="232"/>
      <c r="H28" s="318">
        <f>SUM(H24:H27)</f>
        <v>0</v>
      </c>
      <c r="I28" s="299">
        <f>H28</f>
        <v>0</v>
      </c>
    </row>
    <row r="29" spans="2:9" ht="13.5" thickTop="1">
      <c r="B29" s="349"/>
      <c r="C29" s="232"/>
      <c r="D29" s="232" t="s">
        <v>330</v>
      </c>
      <c r="E29" s="232"/>
      <c r="F29" s="232"/>
      <c r="G29" s="232" t="s">
        <v>331</v>
      </c>
      <c r="H29" s="298"/>
      <c r="I29" s="353"/>
    </row>
    <row r="30" spans="2:9" ht="12.75">
      <c r="B30" s="349"/>
      <c r="C30" s="232"/>
      <c r="D30" s="232" t="s">
        <v>332</v>
      </c>
      <c r="E30" s="232"/>
      <c r="F30" s="232"/>
      <c r="G30" s="232" t="s">
        <v>333</v>
      </c>
      <c r="H30" s="298"/>
      <c r="I30" s="327"/>
    </row>
    <row r="31" spans="2:9" ht="12.75">
      <c r="B31" s="349"/>
      <c r="C31" s="232"/>
      <c r="D31" s="232" t="s">
        <v>334</v>
      </c>
      <c r="E31" s="232"/>
      <c r="F31" s="232"/>
      <c r="G31" s="232" t="s">
        <v>335</v>
      </c>
      <c r="H31" s="298"/>
      <c r="I31" s="327"/>
    </row>
    <row r="32" spans="2:9" ht="12.75">
      <c r="B32" s="349"/>
      <c r="C32" s="232"/>
      <c r="D32" s="232" t="s">
        <v>336</v>
      </c>
      <c r="E32" s="232"/>
      <c r="F32" s="232"/>
      <c r="G32" s="232" t="s">
        <v>185</v>
      </c>
      <c r="H32" s="298"/>
      <c r="I32" s="299"/>
    </row>
    <row r="33" spans="2:9" ht="13.5" thickBot="1">
      <c r="B33" s="349"/>
      <c r="C33" s="232"/>
      <c r="D33" s="232"/>
      <c r="E33" s="232"/>
      <c r="F33" s="232"/>
      <c r="G33" s="232" t="s">
        <v>337</v>
      </c>
      <c r="H33" s="298"/>
      <c r="I33" s="355">
        <f>SUM(I13:I32)</f>
        <v>0</v>
      </c>
    </row>
    <row r="34" spans="2:9" ht="13.5" thickTop="1">
      <c r="B34" s="349"/>
      <c r="C34" s="232"/>
      <c r="D34" s="232"/>
      <c r="E34" s="232"/>
      <c r="F34" s="232"/>
      <c r="G34" s="232"/>
      <c r="H34" s="298"/>
      <c r="I34" s="356"/>
    </row>
    <row r="35" spans="2:255" s="348" customFormat="1" ht="21" customHeight="1" thickBot="1">
      <c r="B35" s="351"/>
      <c r="C35" s="300"/>
      <c r="D35" s="300"/>
      <c r="E35" s="300"/>
      <c r="F35" s="300"/>
      <c r="G35" s="320" t="s">
        <v>338</v>
      </c>
      <c r="H35" s="301"/>
      <c r="I35" s="321">
        <f>I10-I33</f>
        <v>0</v>
      </c>
      <c r="J35" s="357"/>
      <c r="K35" s="357"/>
      <c r="L35" s="357"/>
      <c r="M35" s="357"/>
      <c r="N35" s="357"/>
      <c r="O35" s="357"/>
      <c r="P35" s="358"/>
      <c r="Q35" s="358"/>
      <c r="R35" s="357"/>
      <c r="S35" s="357"/>
      <c r="T35" s="357"/>
      <c r="U35" s="357"/>
      <c r="V35" s="357"/>
      <c r="W35" s="357"/>
      <c r="X35" s="357"/>
      <c r="Y35" s="358"/>
      <c r="Z35" s="358"/>
      <c r="AA35" s="357"/>
      <c r="AB35" s="357"/>
      <c r="AC35" s="357"/>
      <c r="AD35" s="357"/>
      <c r="AE35" s="357"/>
      <c r="AF35" s="357"/>
      <c r="AG35" s="357"/>
      <c r="AH35" s="358"/>
      <c r="AI35" s="358"/>
      <c r="AJ35" s="357"/>
      <c r="AK35" s="357"/>
      <c r="AL35" s="357"/>
      <c r="AM35" s="357"/>
      <c r="AN35" s="357"/>
      <c r="AO35" s="357"/>
      <c r="AP35" s="357"/>
      <c r="AQ35" s="358"/>
      <c r="AR35" s="358"/>
      <c r="AS35" s="357"/>
      <c r="AT35" s="357"/>
      <c r="AU35" s="357"/>
      <c r="AV35" s="357"/>
      <c r="AW35" s="357"/>
      <c r="AX35" s="357"/>
      <c r="AY35" s="357"/>
      <c r="AZ35" s="358"/>
      <c r="BA35" s="358"/>
      <c r="BB35" s="357"/>
      <c r="BC35" s="357"/>
      <c r="BD35" s="357"/>
      <c r="BE35" s="357"/>
      <c r="BF35" s="357"/>
      <c r="BG35" s="357"/>
      <c r="BH35" s="357"/>
      <c r="BI35" s="358"/>
      <c r="BJ35" s="358"/>
      <c r="BK35" s="357"/>
      <c r="BL35" s="357"/>
      <c r="BM35" s="357"/>
      <c r="BN35" s="357"/>
      <c r="BO35" s="357"/>
      <c r="BP35" s="357"/>
      <c r="BQ35" s="357"/>
      <c r="BR35" s="358"/>
      <c r="BS35" s="358"/>
      <c r="BT35" s="357"/>
      <c r="BU35" s="357"/>
      <c r="BV35" s="357"/>
      <c r="BW35" s="357"/>
      <c r="BX35" s="357"/>
      <c r="BY35" s="357"/>
      <c r="BZ35" s="357"/>
      <c r="CA35" s="358"/>
      <c r="CB35" s="358"/>
      <c r="CC35" s="357"/>
      <c r="CD35" s="357"/>
      <c r="CE35" s="357"/>
      <c r="CF35" s="357"/>
      <c r="CG35" s="357"/>
      <c r="CH35" s="357"/>
      <c r="CI35" s="357"/>
      <c r="CJ35" s="358"/>
      <c r="CK35" s="358"/>
      <c r="CL35" s="357"/>
      <c r="CM35" s="357"/>
      <c r="CN35" s="357"/>
      <c r="CO35" s="357"/>
      <c r="CP35" s="357"/>
      <c r="CQ35" s="357"/>
      <c r="CR35" s="357"/>
      <c r="CS35" s="358"/>
      <c r="CT35" s="358"/>
      <c r="CU35" s="357"/>
      <c r="CV35" s="357"/>
      <c r="CW35" s="357"/>
      <c r="CX35" s="357"/>
      <c r="CY35" s="357"/>
      <c r="CZ35" s="357"/>
      <c r="DA35" s="357"/>
      <c r="DB35" s="358"/>
      <c r="DC35" s="358"/>
      <c r="DD35" s="357"/>
      <c r="DE35" s="357"/>
      <c r="DF35" s="357"/>
      <c r="DG35" s="357"/>
      <c r="DH35" s="357"/>
      <c r="DI35" s="357"/>
      <c r="DJ35" s="357"/>
      <c r="DK35" s="358"/>
      <c r="DL35" s="358"/>
      <c r="DM35" s="357"/>
      <c r="DN35" s="357"/>
      <c r="DO35" s="357"/>
      <c r="DP35" s="357"/>
      <c r="DQ35" s="357"/>
      <c r="DR35" s="357"/>
      <c r="DS35" s="357"/>
      <c r="DT35" s="358"/>
      <c r="DU35" s="358"/>
      <c r="DV35" s="357"/>
      <c r="DW35" s="357"/>
      <c r="DX35" s="357"/>
      <c r="DY35" s="357"/>
      <c r="DZ35" s="357"/>
      <c r="EA35" s="357"/>
      <c r="EB35" s="357"/>
      <c r="EC35" s="358"/>
      <c r="ED35" s="358"/>
      <c r="EE35" s="357"/>
      <c r="EF35" s="357"/>
      <c r="EG35" s="357"/>
      <c r="EH35" s="357"/>
      <c r="EI35" s="357"/>
      <c r="EJ35" s="357"/>
      <c r="EK35" s="357"/>
      <c r="EL35" s="358"/>
      <c r="EM35" s="358"/>
      <c r="EN35" s="357"/>
      <c r="EO35" s="357"/>
      <c r="EP35" s="357"/>
      <c r="EQ35" s="357"/>
      <c r="ER35" s="357"/>
      <c r="ES35" s="357"/>
      <c r="ET35" s="357"/>
      <c r="EU35" s="358"/>
      <c r="EV35" s="358"/>
      <c r="EW35" s="357"/>
      <c r="EX35" s="357"/>
      <c r="EY35" s="357"/>
      <c r="EZ35" s="357"/>
      <c r="FA35" s="357"/>
      <c r="FB35" s="357"/>
      <c r="FC35" s="357"/>
      <c r="FD35" s="358"/>
      <c r="FE35" s="358"/>
      <c r="FF35" s="357"/>
      <c r="FG35" s="357"/>
      <c r="FH35" s="357"/>
      <c r="FI35" s="357"/>
      <c r="FJ35" s="357"/>
      <c r="FK35" s="357"/>
      <c r="FL35" s="357"/>
      <c r="FM35" s="358"/>
      <c r="FN35" s="358"/>
      <c r="FO35" s="357"/>
      <c r="FP35" s="357"/>
      <c r="FQ35" s="357"/>
      <c r="FR35" s="357"/>
      <c r="FS35" s="357"/>
      <c r="FT35" s="357"/>
      <c r="FU35" s="357"/>
      <c r="FV35" s="358"/>
      <c r="FW35" s="358"/>
      <c r="FX35" s="357"/>
      <c r="FY35" s="357"/>
      <c r="FZ35" s="357"/>
      <c r="GA35" s="357"/>
      <c r="GB35" s="357"/>
      <c r="GC35" s="357"/>
      <c r="GD35" s="357"/>
      <c r="GE35" s="358"/>
      <c r="GF35" s="358"/>
      <c r="GG35" s="357"/>
      <c r="GH35" s="357"/>
      <c r="GI35" s="357"/>
      <c r="GJ35" s="357"/>
      <c r="GK35" s="357"/>
      <c r="GL35" s="357"/>
      <c r="GM35" s="357"/>
      <c r="GN35" s="358"/>
      <c r="GO35" s="358"/>
      <c r="GP35" s="357"/>
      <c r="GQ35" s="357"/>
      <c r="GR35" s="357"/>
      <c r="GS35" s="357"/>
      <c r="GT35" s="357"/>
      <c r="GU35" s="357"/>
      <c r="GV35" s="357"/>
      <c r="GW35" s="358"/>
      <c r="GX35" s="358"/>
      <c r="GY35" s="357"/>
      <c r="GZ35" s="357"/>
      <c r="HA35" s="357"/>
      <c r="HB35" s="357"/>
      <c r="HC35" s="357"/>
      <c r="HD35" s="357"/>
      <c r="HE35" s="357"/>
      <c r="HF35" s="358"/>
      <c r="HG35" s="358"/>
      <c r="HH35" s="357"/>
      <c r="HI35" s="357"/>
      <c r="HJ35" s="357"/>
      <c r="HK35" s="357"/>
      <c r="HL35" s="357"/>
      <c r="HM35" s="357"/>
      <c r="HN35" s="357"/>
      <c r="HO35" s="358"/>
      <c r="HP35" s="358"/>
      <c r="HQ35" s="357"/>
      <c r="HR35" s="357"/>
      <c r="HS35" s="357"/>
      <c r="HT35" s="357"/>
      <c r="HU35" s="357"/>
      <c r="HV35" s="357"/>
      <c r="HW35" s="357"/>
      <c r="HX35" s="358"/>
      <c r="HY35" s="358"/>
      <c r="HZ35" s="357"/>
      <c r="IA35" s="357"/>
      <c r="IB35" s="357"/>
      <c r="IC35" s="357"/>
      <c r="ID35" s="357"/>
      <c r="IE35" s="357"/>
      <c r="IF35" s="357"/>
      <c r="IG35" s="358"/>
      <c r="IH35" s="358"/>
      <c r="II35" s="357"/>
      <c r="IJ35" s="357"/>
      <c r="IK35" s="357"/>
      <c r="IL35" s="357"/>
      <c r="IM35" s="357"/>
      <c r="IN35" s="357"/>
      <c r="IO35" s="357"/>
      <c r="IP35" s="358"/>
      <c r="IQ35" s="358"/>
      <c r="IR35" s="357"/>
      <c r="IS35" s="357"/>
      <c r="IT35" s="357"/>
      <c r="IU35" s="357"/>
    </row>
    <row r="36" spans="2:9" ht="13.5" thickTop="1">
      <c r="B36" s="349"/>
      <c r="C36" s="232"/>
      <c r="D36" s="232"/>
      <c r="E36" s="232"/>
      <c r="F36" s="232"/>
      <c r="G36" s="232"/>
      <c r="H36" s="298"/>
      <c r="I36" s="299"/>
    </row>
    <row r="37" spans="2:255" s="348" customFormat="1" ht="21" customHeight="1">
      <c r="B37" s="351"/>
      <c r="C37" s="300" t="s">
        <v>193</v>
      </c>
      <c r="D37" s="300"/>
      <c r="E37" s="300"/>
      <c r="F37" s="300"/>
      <c r="G37" s="300" t="s">
        <v>123</v>
      </c>
      <c r="H37" s="301"/>
      <c r="I37" s="302"/>
      <c r="J37" s="357"/>
      <c r="K37" s="357"/>
      <c r="L37" s="357"/>
      <c r="M37" s="357"/>
      <c r="N37" s="357"/>
      <c r="O37" s="357"/>
      <c r="P37" s="358"/>
      <c r="Q37" s="358"/>
      <c r="R37" s="357"/>
      <c r="S37" s="357"/>
      <c r="T37" s="357"/>
      <c r="U37" s="357"/>
      <c r="V37" s="357"/>
      <c r="W37" s="357"/>
      <c r="X37" s="357"/>
      <c r="Y37" s="358"/>
      <c r="Z37" s="358"/>
      <c r="AA37" s="357"/>
      <c r="AB37" s="357"/>
      <c r="AC37" s="357"/>
      <c r="AD37" s="357"/>
      <c r="AE37" s="357"/>
      <c r="AF37" s="357"/>
      <c r="AG37" s="357"/>
      <c r="AH37" s="358"/>
      <c r="AI37" s="358"/>
      <c r="AJ37" s="357"/>
      <c r="AK37" s="357"/>
      <c r="AL37" s="357"/>
      <c r="AM37" s="357"/>
      <c r="AN37" s="357"/>
      <c r="AO37" s="357"/>
      <c r="AP37" s="357"/>
      <c r="AQ37" s="358"/>
      <c r="AR37" s="358"/>
      <c r="AS37" s="357"/>
      <c r="AT37" s="357"/>
      <c r="AU37" s="357"/>
      <c r="AV37" s="357"/>
      <c r="AW37" s="357"/>
      <c r="AX37" s="357"/>
      <c r="AY37" s="357"/>
      <c r="AZ37" s="358"/>
      <c r="BA37" s="358"/>
      <c r="BB37" s="357"/>
      <c r="BC37" s="357"/>
      <c r="BD37" s="357"/>
      <c r="BE37" s="357"/>
      <c r="BF37" s="357"/>
      <c r="BG37" s="357"/>
      <c r="BH37" s="357"/>
      <c r="BI37" s="358"/>
      <c r="BJ37" s="358"/>
      <c r="BK37" s="357"/>
      <c r="BL37" s="357"/>
      <c r="BM37" s="357"/>
      <c r="BN37" s="357"/>
      <c r="BO37" s="357"/>
      <c r="BP37" s="357"/>
      <c r="BQ37" s="357"/>
      <c r="BR37" s="358"/>
      <c r="BS37" s="358"/>
      <c r="BT37" s="357"/>
      <c r="BU37" s="357"/>
      <c r="BV37" s="357"/>
      <c r="BW37" s="357"/>
      <c r="BX37" s="357"/>
      <c r="BY37" s="357"/>
      <c r="BZ37" s="357"/>
      <c r="CA37" s="358"/>
      <c r="CB37" s="358"/>
      <c r="CC37" s="357"/>
      <c r="CD37" s="357"/>
      <c r="CE37" s="357"/>
      <c r="CF37" s="357"/>
      <c r="CG37" s="357"/>
      <c r="CH37" s="357"/>
      <c r="CI37" s="357"/>
      <c r="CJ37" s="358"/>
      <c r="CK37" s="358"/>
      <c r="CL37" s="357"/>
      <c r="CM37" s="357"/>
      <c r="CN37" s="357"/>
      <c r="CO37" s="357"/>
      <c r="CP37" s="357"/>
      <c r="CQ37" s="357"/>
      <c r="CR37" s="357"/>
      <c r="CS37" s="358"/>
      <c r="CT37" s="358"/>
      <c r="CU37" s="357"/>
      <c r="CV37" s="357"/>
      <c r="CW37" s="357"/>
      <c r="CX37" s="357"/>
      <c r="CY37" s="357"/>
      <c r="CZ37" s="357"/>
      <c r="DA37" s="357"/>
      <c r="DB37" s="358"/>
      <c r="DC37" s="358"/>
      <c r="DD37" s="357"/>
      <c r="DE37" s="357"/>
      <c r="DF37" s="357"/>
      <c r="DG37" s="357"/>
      <c r="DH37" s="357"/>
      <c r="DI37" s="357"/>
      <c r="DJ37" s="357"/>
      <c r="DK37" s="358"/>
      <c r="DL37" s="358"/>
      <c r="DM37" s="357"/>
      <c r="DN37" s="357"/>
      <c r="DO37" s="357"/>
      <c r="DP37" s="357"/>
      <c r="DQ37" s="357"/>
      <c r="DR37" s="357"/>
      <c r="DS37" s="357"/>
      <c r="DT37" s="358"/>
      <c r="DU37" s="358"/>
      <c r="DV37" s="357"/>
      <c r="DW37" s="357"/>
      <c r="DX37" s="357"/>
      <c r="DY37" s="357"/>
      <c r="DZ37" s="357"/>
      <c r="EA37" s="357"/>
      <c r="EB37" s="357"/>
      <c r="EC37" s="358"/>
      <c r="ED37" s="358"/>
      <c r="EE37" s="357"/>
      <c r="EF37" s="357"/>
      <c r="EG37" s="357"/>
      <c r="EH37" s="357"/>
      <c r="EI37" s="357"/>
      <c r="EJ37" s="357"/>
      <c r="EK37" s="357"/>
      <c r="EL37" s="358"/>
      <c r="EM37" s="358"/>
      <c r="EN37" s="357"/>
      <c r="EO37" s="357"/>
      <c r="EP37" s="357"/>
      <c r="EQ37" s="357"/>
      <c r="ER37" s="357"/>
      <c r="ES37" s="357"/>
      <c r="ET37" s="357"/>
      <c r="EU37" s="358"/>
      <c r="EV37" s="358"/>
      <c r="EW37" s="357"/>
      <c r="EX37" s="357"/>
      <c r="EY37" s="357"/>
      <c r="EZ37" s="357"/>
      <c r="FA37" s="357"/>
      <c r="FB37" s="357"/>
      <c r="FC37" s="357"/>
      <c r="FD37" s="358"/>
      <c r="FE37" s="358"/>
      <c r="FF37" s="357"/>
      <c r="FG37" s="357"/>
      <c r="FH37" s="357"/>
      <c r="FI37" s="357"/>
      <c r="FJ37" s="357"/>
      <c r="FK37" s="357"/>
      <c r="FL37" s="357"/>
      <c r="FM37" s="358"/>
      <c r="FN37" s="358"/>
      <c r="FO37" s="357"/>
      <c r="FP37" s="357"/>
      <c r="FQ37" s="357"/>
      <c r="FR37" s="357"/>
      <c r="FS37" s="357"/>
      <c r="FT37" s="357"/>
      <c r="FU37" s="357"/>
      <c r="FV37" s="358"/>
      <c r="FW37" s="358"/>
      <c r="FX37" s="357"/>
      <c r="FY37" s="357"/>
      <c r="FZ37" s="357"/>
      <c r="GA37" s="357"/>
      <c r="GB37" s="357"/>
      <c r="GC37" s="357"/>
      <c r="GD37" s="357"/>
      <c r="GE37" s="358"/>
      <c r="GF37" s="358"/>
      <c r="GG37" s="357"/>
      <c r="GH37" s="357"/>
      <c r="GI37" s="357"/>
      <c r="GJ37" s="357"/>
      <c r="GK37" s="357"/>
      <c r="GL37" s="357"/>
      <c r="GM37" s="357"/>
      <c r="GN37" s="358"/>
      <c r="GO37" s="358"/>
      <c r="GP37" s="357"/>
      <c r="GQ37" s="357"/>
      <c r="GR37" s="357"/>
      <c r="GS37" s="357"/>
      <c r="GT37" s="357"/>
      <c r="GU37" s="357"/>
      <c r="GV37" s="357"/>
      <c r="GW37" s="358"/>
      <c r="GX37" s="358"/>
      <c r="GY37" s="357"/>
      <c r="GZ37" s="357"/>
      <c r="HA37" s="357"/>
      <c r="HB37" s="357"/>
      <c r="HC37" s="357"/>
      <c r="HD37" s="357"/>
      <c r="HE37" s="357"/>
      <c r="HF37" s="358"/>
      <c r="HG37" s="358"/>
      <c r="HH37" s="357"/>
      <c r="HI37" s="357"/>
      <c r="HJ37" s="357"/>
      <c r="HK37" s="357"/>
      <c r="HL37" s="357"/>
      <c r="HM37" s="357"/>
      <c r="HN37" s="357"/>
      <c r="HO37" s="358"/>
      <c r="HP37" s="358"/>
      <c r="HQ37" s="357"/>
      <c r="HR37" s="357"/>
      <c r="HS37" s="357"/>
      <c r="HT37" s="357"/>
      <c r="HU37" s="357"/>
      <c r="HV37" s="357"/>
      <c r="HW37" s="357"/>
      <c r="HX37" s="358"/>
      <c r="HY37" s="358"/>
      <c r="HZ37" s="357"/>
      <c r="IA37" s="357"/>
      <c r="IB37" s="357"/>
      <c r="IC37" s="357"/>
      <c r="ID37" s="357"/>
      <c r="IE37" s="357"/>
      <c r="IF37" s="357"/>
      <c r="IG37" s="358"/>
      <c r="IH37" s="358"/>
      <c r="II37" s="357"/>
      <c r="IJ37" s="357"/>
      <c r="IK37" s="357"/>
      <c r="IL37" s="357"/>
      <c r="IM37" s="357"/>
      <c r="IN37" s="357"/>
      <c r="IO37" s="357"/>
      <c r="IP37" s="358"/>
      <c r="IQ37" s="358"/>
      <c r="IR37" s="357"/>
      <c r="IS37" s="357"/>
      <c r="IT37" s="357"/>
      <c r="IU37" s="357"/>
    </row>
    <row r="38" spans="2:9" ht="12.75">
      <c r="B38" s="349"/>
      <c r="C38" s="232"/>
      <c r="D38" s="232" t="s">
        <v>194</v>
      </c>
      <c r="E38" s="232"/>
      <c r="F38" s="232"/>
      <c r="G38" s="232" t="s">
        <v>195</v>
      </c>
      <c r="H38" s="298"/>
      <c r="I38" s="315"/>
    </row>
    <row r="39" spans="2:9" ht="12.75">
      <c r="B39" s="349"/>
      <c r="C39" s="232"/>
      <c r="D39" s="232" t="s">
        <v>196</v>
      </c>
      <c r="E39" s="232"/>
      <c r="F39" s="232"/>
      <c r="G39" s="232" t="s">
        <v>197</v>
      </c>
      <c r="H39" s="298"/>
      <c r="I39" s="299"/>
    </row>
    <row r="40" spans="2:9" ht="12.75">
      <c r="B40" s="349"/>
      <c r="C40" s="232"/>
      <c r="D40" s="232"/>
      <c r="E40" s="232" t="s">
        <v>190</v>
      </c>
      <c r="F40" s="232"/>
      <c r="G40" s="325" t="s">
        <v>399</v>
      </c>
      <c r="H40" s="316"/>
      <c r="I40" s="299"/>
    </row>
    <row r="41" spans="2:9" ht="12.75">
      <c r="B41" s="349"/>
      <c r="C41" s="232"/>
      <c r="D41" s="232"/>
      <c r="E41" s="232" t="s">
        <v>191</v>
      </c>
      <c r="F41" s="232"/>
      <c r="G41" s="325" t="s">
        <v>415</v>
      </c>
      <c r="H41" s="331"/>
      <c r="I41" s="299"/>
    </row>
    <row r="42" spans="2:9" ht="12.75">
      <c r="B42" s="349"/>
      <c r="C42" s="232"/>
      <c r="D42" s="232"/>
      <c r="E42" s="232" t="s">
        <v>200</v>
      </c>
      <c r="F42" s="232"/>
      <c r="G42" s="325" t="s">
        <v>201</v>
      </c>
      <c r="H42" s="331"/>
      <c r="I42" s="299"/>
    </row>
    <row r="43" spans="2:9" ht="12.75">
      <c r="B43" s="349"/>
      <c r="C43" s="232"/>
      <c r="D43" s="232"/>
      <c r="E43" s="232" t="s">
        <v>202</v>
      </c>
      <c r="F43" s="232"/>
      <c r="G43" s="325" t="s">
        <v>203</v>
      </c>
      <c r="H43" s="317"/>
      <c r="I43" s="299"/>
    </row>
    <row r="44" spans="2:9" ht="13.5" thickBot="1">
      <c r="B44" s="349"/>
      <c r="C44" s="232"/>
      <c r="D44" s="232"/>
      <c r="E44" s="232"/>
      <c r="F44" s="232"/>
      <c r="G44" s="326" t="s">
        <v>401</v>
      </c>
      <c r="H44" s="314">
        <f>SUM(H40:H43)</f>
        <v>0</v>
      </c>
      <c r="I44" s="315">
        <f>H44</f>
        <v>0</v>
      </c>
    </row>
    <row r="45" spans="2:9" ht="13.5" thickTop="1">
      <c r="B45" s="349"/>
      <c r="C45" s="232"/>
      <c r="D45" s="232"/>
      <c r="E45" s="232"/>
      <c r="F45" s="232"/>
      <c r="G45" s="232"/>
      <c r="H45" s="298"/>
      <c r="I45" s="299"/>
    </row>
    <row r="46" spans="2:9" ht="12.75">
      <c r="B46" s="349"/>
      <c r="C46" s="232"/>
      <c r="D46" s="232" t="s">
        <v>204</v>
      </c>
      <c r="E46" s="232"/>
      <c r="F46" s="232"/>
      <c r="G46" s="232" t="s">
        <v>205</v>
      </c>
      <c r="H46" s="298"/>
      <c r="I46" s="315"/>
    </row>
    <row r="47" spans="2:9" ht="12.75">
      <c r="B47" s="349"/>
      <c r="C47" s="232"/>
      <c r="D47" s="232" t="s">
        <v>339</v>
      </c>
      <c r="E47" s="232"/>
      <c r="F47" s="232"/>
      <c r="G47" s="232" t="s">
        <v>340</v>
      </c>
      <c r="H47" s="298"/>
      <c r="I47" s="327"/>
    </row>
    <row r="48" spans="2:9" ht="6.75" customHeight="1">
      <c r="B48" s="349"/>
      <c r="C48" s="232"/>
      <c r="D48" s="232"/>
      <c r="E48" s="232"/>
      <c r="F48" s="232"/>
      <c r="G48" s="232"/>
      <c r="H48" s="298"/>
      <c r="I48" s="299"/>
    </row>
    <row r="49" spans="2:9" s="360" customFormat="1" ht="20.25" customHeight="1" thickBot="1">
      <c r="B49" s="359"/>
      <c r="C49" s="320"/>
      <c r="D49" s="320"/>
      <c r="E49" s="320"/>
      <c r="F49" s="320"/>
      <c r="G49" s="320" t="s">
        <v>341</v>
      </c>
      <c r="H49" s="328"/>
      <c r="I49" s="329">
        <f>I38+I44+I46+I47</f>
        <v>0</v>
      </c>
    </row>
    <row r="50" spans="2:9" ht="13.5" thickTop="1">
      <c r="B50" s="349"/>
      <c r="C50" s="232"/>
      <c r="D50" s="232"/>
      <c r="E50" s="232"/>
      <c r="F50" s="232"/>
      <c r="G50" s="232"/>
      <c r="H50" s="298"/>
      <c r="I50" s="299"/>
    </row>
    <row r="51" spans="2:255" s="348" customFormat="1" ht="21" customHeight="1">
      <c r="B51" s="351"/>
      <c r="C51" s="300" t="s">
        <v>206</v>
      </c>
      <c r="D51" s="300"/>
      <c r="E51" s="300"/>
      <c r="F51" s="300"/>
      <c r="G51" s="300" t="s">
        <v>207</v>
      </c>
      <c r="H51" s="301"/>
      <c r="I51" s="302"/>
      <c r="J51" s="357"/>
      <c r="K51" s="357"/>
      <c r="L51" s="357"/>
      <c r="M51" s="357"/>
      <c r="N51" s="357"/>
      <c r="O51" s="357"/>
      <c r="P51" s="358"/>
      <c r="Q51" s="358"/>
      <c r="R51" s="357"/>
      <c r="S51" s="357"/>
      <c r="T51" s="357"/>
      <c r="U51" s="357"/>
      <c r="V51" s="357"/>
      <c r="W51" s="357"/>
      <c r="X51" s="357"/>
      <c r="Y51" s="358"/>
      <c r="Z51" s="358"/>
      <c r="AA51" s="357"/>
      <c r="AB51" s="357"/>
      <c r="AC51" s="357"/>
      <c r="AD51" s="357"/>
      <c r="AE51" s="357"/>
      <c r="AF51" s="357"/>
      <c r="AG51" s="357"/>
      <c r="AH51" s="358"/>
      <c r="AI51" s="358"/>
      <c r="AJ51" s="357"/>
      <c r="AK51" s="357"/>
      <c r="AL51" s="357"/>
      <c r="AM51" s="357"/>
      <c r="AN51" s="357"/>
      <c r="AO51" s="357"/>
      <c r="AP51" s="357"/>
      <c r="AQ51" s="358"/>
      <c r="AR51" s="358"/>
      <c r="AS51" s="357"/>
      <c r="AT51" s="357"/>
      <c r="AU51" s="357"/>
      <c r="AV51" s="357"/>
      <c r="AW51" s="357"/>
      <c r="AX51" s="357"/>
      <c r="AY51" s="357"/>
      <c r="AZ51" s="358"/>
      <c r="BA51" s="358"/>
      <c r="BB51" s="357"/>
      <c r="BC51" s="357"/>
      <c r="BD51" s="357"/>
      <c r="BE51" s="357"/>
      <c r="BF51" s="357"/>
      <c r="BG51" s="357"/>
      <c r="BH51" s="357"/>
      <c r="BI51" s="358"/>
      <c r="BJ51" s="358"/>
      <c r="BK51" s="357"/>
      <c r="BL51" s="357"/>
      <c r="BM51" s="357"/>
      <c r="BN51" s="357"/>
      <c r="BO51" s="357"/>
      <c r="BP51" s="357"/>
      <c r="BQ51" s="357"/>
      <c r="BR51" s="358"/>
      <c r="BS51" s="358"/>
      <c r="BT51" s="357"/>
      <c r="BU51" s="357"/>
      <c r="BV51" s="357"/>
      <c r="BW51" s="357"/>
      <c r="BX51" s="357"/>
      <c r="BY51" s="357"/>
      <c r="BZ51" s="357"/>
      <c r="CA51" s="358"/>
      <c r="CB51" s="358"/>
      <c r="CC51" s="357"/>
      <c r="CD51" s="357"/>
      <c r="CE51" s="357"/>
      <c r="CF51" s="357"/>
      <c r="CG51" s="357"/>
      <c r="CH51" s="357"/>
      <c r="CI51" s="357"/>
      <c r="CJ51" s="358"/>
      <c r="CK51" s="358"/>
      <c r="CL51" s="357"/>
      <c r="CM51" s="357"/>
      <c r="CN51" s="357"/>
      <c r="CO51" s="357"/>
      <c r="CP51" s="357"/>
      <c r="CQ51" s="357"/>
      <c r="CR51" s="357"/>
      <c r="CS51" s="358"/>
      <c r="CT51" s="358"/>
      <c r="CU51" s="357"/>
      <c r="CV51" s="357"/>
      <c r="CW51" s="357"/>
      <c r="CX51" s="357"/>
      <c r="CY51" s="357"/>
      <c r="CZ51" s="357"/>
      <c r="DA51" s="357"/>
      <c r="DB51" s="358"/>
      <c r="DC51" s="358"/>
      <c r="DD51" s="357"/>
      <c r="DE51" s="357"/>
      <c r="DF51" s="357"/>
      <c r="DG51" s="357"/>
      <c r="DH51" s="357"/>
      <c r="DI51" s="357"/>
      <c r="DJ51" s="357"/>
      <c r="DK51" s="358"/>
      <c r="DL51" s="358"/>
      <c r="DM51" s="357"/>
      <c r="DN51" s="357"/>
      <c r="DO51" s="357"/>
      <c r="DP51" s="357"/>
      <c r="DQ51" s="357"/>
      <c r="DR51" s="357"/>
      <c r="DS51" s="357"/>
      <c r="DT51" s="358"/>
      <c r="DU51" s="358"/>
      <c r="DV51" s="357"/>
      <c r="DW51" s="357"/>
      <c r="DX51" s="357"/>
      <c r="DY51" s="357"/>
      <c r="DZ51" s="357"/>
      <c r="EA51" s="357"/>
      <c r="EB51" s="357"/>
      <c r="EC51" s="358"/>
      <c r="ED51" s="358"/>
      <c r="EE51" s="357"/>
      <c r="EF51" s="357"/>
      <c r="EG51" s="357"/>
      <c r="EH51" s="357"/>
      <c r="EI51" s="357"/>
      <c r="EJ51" s="357"/>
      <c r="EK51" s="357"/>
      <c r="EL51" s="358"/>
      <c r="EM51" s="358"/>
      <c r="EN51" s="357"/>
      <c r="EO51" s="357"/>
      <c r="EP51" s="357"/>
      <c r="EQ51" s="357"/>
      <c r="ER51" s="357"/>
      <c r="ES51" s="357"/>
      <c r="ET51" s="357"/>
      <c r="EU51" s="358"/>
      <c r="EV51" s="358"/>
      <c r="EW51" s="357"/>
      <c r="EX51" s="357"/>
      <c r="EY51" s="357"/>
      <c r="EZ51" s="357"/>
      <c r="FA51" s="357"/>
      <c r="FB51" s="357"/>
      <c r="FC51" s="357"/>
      <c r="FD51" s="358"/>
      <c r="FE51" s="358"/>
      <c r="FF51" s="357"/>
      <c r="FG51" s="357"/>
      <c r="FH51" s="357"/>
      <c r="FI51" s="357"/>
      <c r="FJ51" s="357"/>
      <c r="FK51" s="357"/>
      <c r="FL51" s="357"/>
      <c r="FM51" s="358"/>
      <c r="FN51" s="358"/>
      <c r="FO51" s="357"/>
      <c r="FP51" s="357"/>
      <c r="FQ51" s="357"/>
      <c r="FR51" s="357"/>
      <c r="FS51" s="357"/>
      <c r="FT51" s="357"/>
      <c r="FU51" s="357"/>
      <c r="FV51" s="358"/>
      <c r="FW51" s="358"/>
      <c r="FX51" s="357"/>
      <c r="FY51" s="357"/>
      <c r="FZ51" s="357"/>
      <c r="GA51" s="357"/>
      <c r="GB51" s="357"/>
      <c r="GC51" s="357"/>
      <c r="GD51" s="357"/>
      <c r="GE51" s="358"/>
      <c r="GF51" s="358"/>
      <c r="GG51" s="357"/>
      <c r="GH51" s="357"/>
      <c r="GI51" s="357"/>
      <c r="GJ51" s="357"/>
      <c r="GK51" s="357"/>
      <c r="GL51" s="357"/>
      <c r="GM51" s="357"/>
      <c r="GN51" s="358"/>
      <c r="GO51" s="358"/>
      <c r="GP51" s="357"/>
      <c r="GQ51" s="357"/>
      <c r="GR51" s="357"/>
      <c r="GS51" s="357"/>
      <c r="GT51" s="357"/>
      <c r="GU51" s="357"/>
      <c r="GV51" s="357"/>
      <c r="GW51" s="358"/>
      <c r="GX51" s="358"/>
      <c r="GY51" s="357"/>
      <c r="GZ51" s="357"/>
      <c r="HA51" s="357"/>
      <c r="HB51" s="357"/>
      <c r="HC51" s="357"/>
      <c r="HD51" s="357"/>
      <c r="HE51" s="357"/>
      <c r="HF51" s="358"/>
      <c r="HG51" s="358"/>
      <c r="HH51" s="357"/>
      <c r="HI51" s="357"/>
      <c r="HJ51" s="357"/>
      <c r="HK51" s="357"/>
      <c r="HL51" s="357"/>
      <c r="HM51" s="357"/>
      <c r="HN51" s="357"/>
      <c r="HO51" s="358"/>
      <c r="HP51" s="358"/>
      <c r="HQ51" s="357"/>
      <c r="HR51" s="357"/>
      <c r="HS51" s="357"/>
      <c r="HT51" s="357"/>
      <c r="HU51" s="357"/>
      <c r="HV51" s="357"/>
      <c r="HW51" s="357"/>
      <c r="HX51" s="358"/>
      <c r="HY51" s="358"/>
      <c r="HZ51" s="357"/>
      <c r="IA51" s="357"/>
      <c r="IB51" s="357"/>
      <c r="IC51" s="357"/>
      <c r="ID51" s="357"/>
      <c r="IE51" s="357"/>
      <c r="IF51" s="357"/>
      <c r="IG51" s="358"/>
      <c r="IH51" s="358"/>
      <c r="II51" s="357"/>
      <c r="IJ51" s="357"/>
      <c r="IK51" s="357"/>
      <c r="IL51" s="357"/>
      <c r="IM51" s="357"/>
      <c r="IN51" s="357"/>
      <c r="IO51" s="357"/>
      <c r="IP51" s="358"/>
      <c r="IQ51" s="358"/>
      <c r="IR51" s="357"/>
      <c r="IS51" s="357"/>
      <c r="IT51" s="357"/>
      <c r="IU51" s="357"/>
    </row>
    <row r="52" spans="2:9" ht="12.75">
      <c r="B52" s="349"/>
      <c r="C52" s="232"/>
      <c r="D52" s="232" t="s">
        <v>208</v>
      </c>
      <c r="E52" s="232"/>
      <c r="F52" s="232"/>
      <c r="G52" s="232" t="s">
        <v>134</v>
      </c>
      <c r="H52" s="298"/>
      <c r="I52" s="299">
        <v>0</v>
      </c>
    </row>
    <row r="53" spans="2:9" ht="12.75">
      <c r="B53" s="349"/>
      <c r="C53" s="232"/>
      <c r="D53" s="232"/>
      <c r="E53" s="232" t="s">
        <v>190</v>
      </c>
      <c r="F53" s="232"/>
      <c r="G53" s="325" t="s">
        <v>416</v>
      </c>
      <c r="H53" s="298"/>
      <c r="I53" s="299"/>
    </row>
    <row r="54" spans="2:9" ht="12.75">
      <c r="B54" s="349"/>
      <c r="C54" s="232"/>
      <c r="D54" s="232"/>
      <c r="E54" s="232" t="s">
        <v>191</v>
      </c>
      <c r="F54" s="232"/>
      <c r="G54" s="325" t="s">
        <v>417</v>
      </c>
      <c r="H54" s="331"/>
      <c r="I54" s="299"/>
    </row>
    <row r="55" spans="2:9" ht="12.75">
      <c r="B55" s="349"/>
      <c r="C55" s="232"/>
      <c r="D55" s="232"/>
      <c r="E55" s="232" t="s">
        <v>200</v>
      </c>
      <c r="F55" s="232"/>
      <c r="G55" s="325" t="s">
        <v>418</v>
      </c>
      <c r="H55" s="331"/>
      <c r="I55" s="299"/>
    </row>
    <row r="56" spans="2:9" ht="12.75">
      <c r="B56" s="349"/>
      <c r="C56" s="232"/>
      <c r="D56" s="232" t="s">
        <v>342</v>
      </c>
      <c r="E56" s="232"/>
      <c r="F56" s="232"/>
      <c r="G56" s="232" t="s">
        <v>136</v>
      </c>
      <c r="H56" s="298"/>
      <c r="I56" s="299">
        <v>0</v>
      </c>
    </row>
    <row r="57" spans="2:9" ht="12.75">
      <c r="B57" s="349"/>
      <c r="C57" s="232"/>
      <c r="D57" s="232"/>
      <c r="E57" s="232" t="s">
        <v>190</v>
      </c>
      <c r="F57" s="232"/>
      <c r="G57" s="325" t="s">
        <v>416</v>
      </c>
      <c r="H57" s="316"/>
      <c r="I57" s="299"/>
    </row>
    <row r="58" spans="2:9" ht="12.75">
      <c r="B58" s="349"/>
      <c r="C58" s="232"/>
      <c r="D58" s="232"/>
      <c r="E58" s="232" t="s">
        <v>191</v>
      </c>
      <c r="F58" s="232"/>
      <c r="G58" s="325" t="s">
        <v>417</v>
      </c>
      <c r="H58" s="331"/>
      <c r="I58" s="299"/>
    </row>
    <row r="59" spans="2:9" ht="12.75">
      <c r="B59" s="349"/>
      <c r="C59" s="232"/>
      <c r="D59" s="232"/>
      <c r="E59" s="232" t="s">
        <v>200</v>
      </c>
      <c r="F59" s="232"/>
      <c r="G59" s="325" t="s">
        <v>418</v>
      </c>
      <c r="H59" s="331"/>
      <c r="I59" s="299"/>
    </row>
    <row r="60" spans="2:9" s="360" customFormat="1" ht="20.25" customHeight="1" thickBot="1">
      <c r="B60" s="359"/>
      <c r="C60" s="320"/>
      <c r="D60" s="320"/>
      <c r="E60" s="320"/>
      <c r="F60" s="320"/>
      <c r="G60" s="320" t="s">
        <v>343</v>
      </c>
      <c r="H60" s="328"/>
      <c r="I60" s="329">
        <f>H53+H54+H55-H57-H58-H59</f>
        <v>0</v>
      </c>
    </row>
    <row r="61" spans="2:9" ht="13.5" thickTop="1">
      <c r="B61" s="349"/>
      <c r="C61" s="232"/>
      <c r="D61" s="232"/>
      <c r="E61" s="232"/>
      <c r="F61" s="232"/>
      <c r="G61" s="232"/>
      <c r="H61" s="298"/>
      <c r="I61" s="299"/>
    </row>
    <row r="62" spans="2:255" s="348" customFormat="1" ht="20.25" customHeight="1">
      <c r="B62" s="351"/>
      <c r="C62" s="300" t="s">
        <v>210</v>
      </c>
      <c r="D62" s="300"/>
      <c r="E62" s="300"/>
      <c r="F62" s="300"/>
      <c r="G62" s="300" t="s">
        <v>141</v>
      </c>
      <c r="H62" s="301"/>
      <c r="I62" s="302"/>
      <c r="J62" s="357"/>
      <c r="K62" s="357"/>
      <c r="L62" s="357"/>
      <c r="M62" s="357"/>
      <c r="N62" s="357"/>
      <c r="O62" s="357"/>
      <c r="P62" s="358"/>
      <c r="Q62" s="358"/>
      <c r="R62" s="357"/>
      <c r="S62" s="357"/>
      <c r="T62" s="357"/>
      <c r="U62" s="357"/>
      <c r="V62" s="357"/>
      <c r="W62" s="357"/>
      <c r="X62" s="357"/>
      <c r="Y62" s="358"/>
      <c r="Z62" s="358"/>
      <c r="AA62" s="357"/>
      <c r="AB62" s="357"/>
      <c r="AC62" s="357"/>
      <c r="AD62" s="357"/>
      <c r="AE62" s="357"/>
      <c r="AF62" s="357"/>
      <c r="AG62" s="357"/>
      <c r="AH62" s="358"/>
      <c r="AI62" s="358"/>
      <c r="AJ62" s="357"/>
      <c r="AK62" s="357"/>
      <c r="AL62" s="357"/>
      <c r="AM62" s="357"/>
      <c r="AN62" s="357"/>
      <c r="AO62" s="357"/>
      <c r="AP62" s="357"/>
      <c r="AQ62" s="358"/>
      <c r="AR62" s="358"/>
      <c r="AS62" s="357"/>
      <c r="AT62" s="357"/>
      <c r="AU62" s="357"/>
      <c r="AV62" s="357"/>
      <c r="AW62" s="357"/>
      <c r="AX62" s="357"/>
      <c r="AY62" s="357"/>
      <c r="AZ62" s="358"/>
      <c r="BA62" s="358"/>
      <c r="BB62" s="357"/>
      <c r="BC62" s="357"/>
      <c r="BD62" s="357"/>
      <c r="BE62" s="357"/>
      <c r="BF62" s="357"/>
      <c r="BG62" s="357"/>
      <c r="BH62" s="357"/>
      <c r="BI62" s="358"/>
      <c r="BJ62" s="358"/>
      <c r="BK62" s="357"/>
      <c r="BL62" s="357"/>
      <c r="BM62" s="357"/>
      <c r="BN62" s="357"/>
      <c r="BO62" s="357"/>
      <c r="BP62" s="357"/>
      <c r="BQ62" s="357"/>
      <c r="BR62" s="358"/>
      <c r="BS62" s="358"/>
      <c r="BT62" s="357"/>
      <c r="BU62" s="357"/>
      <c r="BV62" s="357"/>
      <c r="BW62" s="357"/>
      <c r="BX62" s="357"/>
      <c r="BY62" s="357"/>
      <c r="BZ62" s="357"/>
      <c r="CA62" s="358"/>
      <c r="CB62" s="358"/>
      <c r="CC62" s="357"/>
      <c r="CD62" s="357"/>
      <c r="CE62" s="357"/>
      <c r="CF62" s="357"/>
      <c r="CG62" s="357"/>
      <c r="CH62" s="357"/>
      <c r="CI62" s="357"/>
      <c r="CJ62" s="358"/>
      <c r="CK62" s="358"/>
      <c r="CL62" s="357"/>
      <c r="CM62" s="357"/>
      <c r="CN62" s="357"/>
      <c r="CO62" s="357"/>
      <c r="CP62" s="357"/>
      <c r="CQ62" s="357"/>
      <c r="CR62" s="357"/>
      <c r="CS62" s="358"/>
      <c r="CT62" s="358"/>
      <c r="CU62" s="357"/>
      <c r="CV62" s="357"/>
      <c r="CW62" s="357"/>
      <c r="CX62" s="357"/>
      <c r="CY62" s="357"/>
      <c r="CZ62" s="357"/>
      <c r="DA62" s="357"/>
      <c r="DB62" s="358"/>
      <c r="DC62" s="358"/>
      <c r="DD62" s="357"/>
      <c r="DE62" s="357"/>
      <c r="DF62" s="357"/>
      <c r="DG62" s="357"/>
      <c r="DH62" s="357"/>
      <c r="DI62" s="357"/>
      <c r="DJ62" s="357"/>
      <c r="DK62" s="358"/>
      <c r="DL62" s="358"/>
      <c r="DM62" s="357"/>
      <c r="DN62" s="357"/>
      <c r="DO62" s="357"/>
      <c r="DP62" s="357"/>
      <c r="DQ62" s="357"/>
      <c r="DR62" s="357"/>
      <c r="DS62" s="357"/>
      <c r="DT62" s="358"/>
      <c r="DU62" s="358"/>
      <c r="DV62" s="357"/>
      <c r="DW62" s="357"/>
      <c r="DX62" s="357"/>
      <c r="DY62" s="357"/>
      <c r="DZ62" s="357"/>
      <c r="EA62" s="357"/>
      <c r="EB62" s="357"/>
      <c r="EC62" s="358"/>
      <c r="ED62" s="358"/>
      <c r="EE62" s="357"/>
      <c r="EF62" s="357"/>
      <c r="EG62" s="357"/>
      <c r="EH62" s="357"/>
      <c r="EI62" s="357"/>
      <c r="EJ62" s="357"/>
      <c r="EK62" s="357"/>
      <c r="EL62" s="358"/>
      <c r="EM62" s="358"/>
      <c r="EN62" s="357"/>
      <c r="EO62" s="357"/>
      <c r="EP62" s="357"/>
      <c r="EQ62" s="357"/>
      <c r="ER62" s="357"/>
      <c r="ES62" s="357"/>
      <c r="ET62" s="357"/>
      <c r="EU62" s="358"/>
      <c r="EV62" s="358"/>
      <c r="EW62" s="357"/>
      <c r="EX62" s="357"/>
      <c r="EY62" s="357"/>
      <c r="EZ62" s="357"/>
      <c r="FA62" s="357"/>
      <c r="FB62" s="357"/>
      <c r="FC62" s="357"/>
      <c r="FD62" s="358"/>
      <c r="FE62" s="358"/>
      <c r="FF62" s="357"/>
      <c r="FG62" s="357"/>
      <c r="FH62" s="357"/>
      <c r="FI62" s="357"/>
      <c r="FJ62" s="357"/>
      <c r="FK62" s="357"/>
      <c r="FL62" s="357"/>
      <c r="FM62" s="358"/>
      <c r="FN62" s="358"/>
      <c r="FO62" s="357"/>
      <c r="FP62" s="357"/>
      <c r="FQ62" s="357"/>
      <c r="FR62" s="357"/>
      <c r="FS62" s="357"/>
      <c r="FT62" s="357"/>
      <c r="FU62" s="357"/>
      <c r="FV62" s="358"/>
      <c r="FW62" s="358"/>
      <c r="FX62" s="357"/>
      <c r="FY62" s="357"/>
      <c r="FZ62" s="357"/>
      <c r="GA62" s="357"/>
      <c r="GB62" s="357"/>
      <c r="GC62" s="357"/>
      <c r="GD62" s="357"/>
      <c r="GE62" s="358"/>
      <c r="GF62" s="358"/>
      <c r="GG62" s="357"/>
      <c r="GH62" s="357"/>
      <c r="GI62" s="357"/>
      <c r="GJ62" s="357"/>
      <c r="GK62" s="357"/>
      <c r="GL62" s="357"/>
      <c r="GM62" s="357"/>
      <c r="GN62" s="358"/>
      <c r="GO62" s="358"/>
      <c r="GP62" s="357"/>
      <c r="GQ62" s="357"/>
      <c r="GR62" s="357"/>
      <c r="GS62" s="357"/>
      <c r="GT62" s="357"/>
      <c r="GU62" s="357"/>
      <c r="GV62" s="357"/>
      <c r="GW62" s="358"/>
      <c r="GX62" s="358"/>
      <c r="GY62" s="357"/>
      <c r="GZ62" s="357"/>
      <c r="HA62" s="357"/>
      <c r="HB62" s="357"/>
      <c r="HC62" s="357"/>
      <c r="HD62" s="357"/>
      <c r="HE62" s="357"/>
      <c r="HF62" s="358"/>
      <c r="HG62" s="358"/>
      <c r="HH62" s="357"/>
      <c r="HI62" s="357"/>
      <c r="HJ62" s="357"/>
      <c r="HK62" s="357"/>
      <c r="HL62" s="357"/>
      <c r="HM62" s="357"/>
      <c r="HN62" s="357"/>
      <c r="HO62" s="358"/>
      <c r="HP62" s="358"/>
      <c r="HQ62" s="357"/>
      <c r="HR62" s="357"/>
      <c r="HS62" s="357"/>
      <c r="HT62" s="357"/>
      <c r="HU62" s="357"/>
      <c r="HV62" s="357"/>
      <c r="HW62" s="357"/>
      <c r="HX62" s="358"/>
      <c r="HY62" s="358"/>
      <c r="HZ62" s="357"/>
      <c r="IA62" s="357"/>
      <c r="IB62" s="357"/>
      <c r="IC62" s="357"/>
      <c r="ID62" s="357"/>
      <c r="IE62" s="357"/>
      <c r="IF62" s="357"/>
      <c r="IG62" s="358"/>
      <c r="IH62" s="358"/>
      <c r="II62" s="357"/>
      <c r="IJ62" s="357"/>
      <c r="IK62" s="357"/>
      <c r="IL62" s="357"/>
      <c r="IM62" s="357"/>
      <c r="IN62" s="357"/>
      <c r="IO62" s="357"/>
      <c r="IP62" s="358"/>
      <c r="IQ62" s="358"/>
      <c r="IR62" s="357"/>
      <c r="IS62" s="357"/>
      <c r="IT62" s="357"/>
      <c r="IU62" s="357"/>
    </row>
    <row r="63" spans="2:9" ht="12.75">
      <c r="B63" s="349"/>
      <c r="C63" s="232"/>
      <c r="D63" s="232" t="s">
        <v>211</v>
      </c>
      <c r="E63" s="232"/>
      <c r="F63" s="232"/>
      <c r="G63" s="232" t="s">
        <v>143</v>
      </c>
      <c r="H63" s="316"/>
      <c r="I63" s="299">
        <v>0</v>
      </c>
    </row>
    <row r="64" spans="2:9" ht="12.75">
      <c r="B64" s="349"/>
      <c r="C64" s="232"/>
      <c r="D64" s="232" t="s">
        <v>212</v>
      </c>
      <c r="E64" s="232"/>
      <c r="F64" s="232"/>
      <c r="G64" s="232" t="s">
        <v>145</v>
      </c>
      <c r="H64" s="331"/>
      <c r="I64" s="299"/>
    </row>
    <row r="65" spans="2:9" s="363" customFormat="1" ht="21" customHeight="1" thickBot="1">
      <c r="B65" s="361"/>
      <c r="C65" s="332"/>
      <c r="D65" s="332"/>
      <c r="E65" s="332"/>
      <c r="F65" s="332"/>
      <c r="G65" s="332" t="s">
        <v>344</v>
      </c>
      <c r="H65" s="362"/>
      <c r="I65" s="334">
        <f>H63-H64</f>
        <v>0</v>
      </c>
    </row>
    <row r="66" spans="2:9" s="363" customFormat="1" ht="9" customHeight="1" thickTop="1">
      <c r="B66" s="361"/>
      <c r="C66" s="332"/>
      <c r="D66" s="332"/>
      <c r="E66" s="332"/>
      <c r="F66" s="332"/>
      <c r="G66" s="332"/>
      <c r="H66" s="362"/>
      <c r="I66" s="364"/>
    </row>
    <row r="67" spans="2:9" ht="17.25" customHeight="1">
      <c r="B67" s="349"/>
      <c r="C67" s="232"/>
      <c r="D67" s="232"/>
      <c r="E67" s="232"/>
      <c r="F67" s="232"/>
      <c r="G67" s="232"/>
      <c r="H67" s="298"/>
      <c r="I67" s="365"/>
    </row>
    <row r="68" spans="2:9" s="348" customFormat="1" ht="21" customHeight="1">
      <c r="B68" s="366"/>
      <c r="C68" s="335"/>
      <c r="D68" s="335"/>
      <c r="E68" s="335"/>
      <c r="F68" s="335"/>
      <c r="G68" s="335" t="s">
        <v>345</v>
      </c>
      <c r="H68" s="336"/>
      <c r="I68" s="337">
        <f>I35+I49+I60+I65</f>
        <v>0</v>
      </c>
    </row>
    <row r="69" spans="2:9" ht="12.75">
      <c r="B69" s="349"/>
      <c r="C69" s="232"/>
      <c r="D69" s="232"/>
      <c r="E69" s="232"/>
      <c r="F69" s="232"/>
      <c r="G69" s="232"/>
      <c r="H69" s="298"/>
      <c r="I69" s="299"/>
    </row>
    <row r="70" spans="2:9" ht="12.75">
      <c r="B70" s="349"/>
      <c r="C70" s="232"/>
      <c r="D70" s="232" t="s">
        <v>214</v>
      </c>
      <c r="E70" s="232"/>
      <c r="F70" s="232"/>
      <c r="G70" s="232" t="s">
        <v>346</v>
      </c>
      <c r="H70" s="298"/>
      <c r="I70" s="299"/>
    </row>
    <row r="71" spans="2:9" ht="12.75">
      <c r="B71" s="349"/>
      <c r="C71" s="232"/>
      <c r="D71" s="232"/>
      <c r="E71" s="232"/>
      <c r="F71" s="232"/>
      <c r="G71" s="232"/>
      <c r="H71" s="298"/>
      <c r="I71" s="367"/>
    </row>
    <row r="72" spans="2:255" s="348" customFormat="1" ht="20.25" customHeight="1" thickBot="1">
      <c r="B72" s="351"/>
      <c r="C72" s="300"/>
      <c r="D72" s="300" t="s">
        <v>216</v>
      </c>
      <c r="E72" s="300"/>
      <c r="F72" s="300"/>
      <c r="G72" s="300" t="s">
        <v>217</v>
      </c>
      <c r="H72" s="301"/>
      <c r="I72" s="321">
        <f>I68-I70</f>
        <v>0</v>
      </c>
      <c r="J72" s="357"/>
      <c r="K72" s="357"/>
      <c r="L72" s="357"/>
      <c r="M72" s="357"/>
      <c r="N72" s="357"/>
      <c r="O72" s="357"/>
      <c r="P72" s="358"/>
      <c r="Q72" s="358"/>
      <c r="R72" s="357"/>
      <c r="S72" s="357"/>
      <c r="T72" s="357"/>
      <c r="U72" s="357"/>
      <c r="V72" s="357"/>
      <c r="W72" s="357"/>
      <c r="X72" s="357"/>
      <c r="Y72" s="358"/>
      <c r="Z72" s="358"/>
      <c r="AA72" s="357"/>
      <c r="AB72" s="357"/>
      <c r="AC72" s="357"/>
      <c r="AD72" s="357"/>
      <c r="AE72" s="357"/>
      <c r="AF72" s="357"/>
      <c r="AG72" s="357"/>
      <c r="AH72" s="358"/>
      <c r="AI72" s="358"/>
      <c r="AJ72" s="357"/>
      <c r="AK72" s="357"/>
      <c r="AL72" s="357"/>
      <c r="AM72" s="357"/>
      <c r="AN72" s="357"/>
      <c r="AO72" s="357"/>
      <c r="AP72" s="357"/>
      <c r="AQ72" s="358"/>
      <c r="AR72" s="358"/>
      <c r="AS72" s="357"/>
      <c r="AT72" s="357"/>
      <c r="AU72" s="357"/>
      <c r="AV72" s="357"/>
      <c r="AW72" s="357"/>
      <c r="AX72" s="357"/>
      <c r="AY72" s="357"/>
      <c r="AZ72" s="358"/>
      <c r="BA72" s="358"/>
      <c r="BB72" s="357"/>
      <c r="BC72" s="357"/>
      <c r="BD72" s="357"/>
      <c r="BE72" s="357"/>
      <c r="BF72" s="357"/>
      <c r="BG72" s="357"/>
      <c r="BH72" s="357"/>
      <c r="BI72" s="358"/>
      <c r="BJ72" s="358"/>
      <c r="BK72" s="357"/>
      <c r="BL72" s="357"/>
      <c r="BM72" s="357"/>
      <c r="BN72" s="357"/>
      <c r="BO72" s="357"/>
      <c r="BP72" s="357"/>
      <c r="BQ72" s="357"/>
      <c r="BR72" s="358"/>
      <c r="BS72" s="358"/>
      <c r="BT72" s="357"/>
      <c r="BU72" s="357"/>
      <c r="BV72" s="357"/>
      <c r="BW72" s="357"/>
      <c r="BX72" s="357"/>
      <c r="BY72" s="357"/>
      <c r="BZ72" s="357"/>
      <c r="CA72" s="358"/>
      <c r="CB72" s="358"/>
      <c r="CC72" s="357"/>
      <c r="CD72" s="357"/>
      <c r="CE72" s="357"/>
      <c r="CF72" s="357"/>
      <c r="CG72" s="357"/>
      <c r="CH72" s="357"/>
      <c r="CI72" s="357"/>
      <c r="CJ72" s="358"/>
      <c r="CK72" s="358"/>
      <c r="CL72" s="357"/>
      <c r="CM72" s="357"/>
      <c r="CN72" s="357"/>
      <c r="CO72" s="357"/>
      <c r="CP72" s="357"/>
      <c r="CQ72" s="357"/>
      <c r="CR72" s="357"/>
      <c r="CS72" s="358"/>
      <c r="CT72" s="358"/>
      <c r="CU72" s="357"/>
      <c r="CV72" s="357"/>
      <c r="CW72" s="357"/>
      <c r="CX72" s="357"/>
      <c r="CY72" s="357"/>
      <c r="CZ72" s="357"/>
      <c r="DA72" s="357"/>
      <c r="DB72" s="358"/>
      <c r="DC72" s="358"/>
      <c r="DD72" s="357"/>
      <c r="DE72" s="357"/>
      <c r="DF72" s="357"/>
      <c r="DG72" s="357"/>
      <c r="DH72" s="357"/>
      <c r="DI72" s="357"/>
      <c r="DJ72" s="357"/>
      <c r="DK72" s="358"/>
      <c r="DL72" s="358"/>
      <c r="DM72" s="357"/>
      <c r="DN72" s="357"/>
      <c r="DO72" s="357"/>
      <c r="DP72" s="357"/>
      <c r="DQ72" s="357"/>
      <c r="DR72" s="357"/>
      <c r="DS72" s="357"/>
      <c r="DT72" s="358"/>
      <c r="DU72" s="358"/>
      <c r="DV72" s="357"/>
      <c r="DW72" s="357"/>
      <c r="DX72" s="357"/>
      <c r="DY72" s="357"/>
      <c r="DZ72" s="357"/>
      <c r="EA72" s="357"/>
      <c r="EB72" s="357"/>
      <c r="EC72" s="358"/>
      <c r="ED72" s="358"/>
      <c r="EE72" s="357"/>
      <c r="EF72" s="357"/>
      <c r="EG72" s="357"/>
      <c r="EH72" s="357"/>
      <c r="EI72" s="357"/>
      <c r="EJ72" s="357"/>
      <c r="EK72" s="357"/>
      <c r="EL72" s="358"/>
      <c r="EM72" s="358"/>
      <c r="EN72" s="357"/>
      <c r="EO72" s="357"/>
      <c r="EP72" s="357"/>
      <c r="EQ72" s="357"/>
      <c r="ER72" s="357"/>
      <c r="ES72" s="357"/>
      <c r="ET72" s="357"/>
      <c r="EU72" s="358"/>
      <c r="EV72" s="358"/>
      <c r="EW72" s="357"/>
      <c r="EX72" s="357"/>
      <c r="EY72" s="357"/>
      <c r="EZ72" s="357"/>
      <c r="FA72" s="357"/>
      <c r="FB72" s="357"/>
      <c r="FC72" s="357"/>
      <c r="FD72" s="358"/>
      <c r="FE72" s="358"/>
      <c r="FF72" s="357"/>
      <c r="FG72" s="357"/>
      <c r="FH72" s="357"/>
      <c r="FI72" s="357"/>
      <c r="FJ72" s="357"/>
      <c r="FK72" s="357"/>
      <c r="FL72" s="357"/>
      <c r="FM72" s="358"/>
      <c r="FN72" s="358"/>
      <c r="FO72" s="357"/>
      <c r="FP72" s="357"/>
      <c r="FQ72" s="357"/>
      <c r="FR72" s="357"/>
      <c r="FS72" s="357"/>
      <c r="FT72" s="357"/>
      <c r="FU72" s="357"/>
      <c r="FV72" s="358"/>
      <c r="FW72" s="358"/>
      <c r="FX72" s="357"/>
      <c r="FY72" s="357"/>
      <c r="FZ72" s="357"/>
      <c r="GA72" s="357"/>
      <c r="GB72" s="357"/>
      <c r="GC72" s="357"/>
      <c r="GD72" s="357"/>
      <c r="GE72" s="358"/>
      <c r="GF72" s="358"/>
      <c r="GG72" s="357"/>
      <c r="GH72" s="357"/>
      <c r="GI72" s="357"/>
      <c r="GJ72" s="357"/>
      <c r="GK72" s="357"/>
      <c r="GL72" s="357"/>
      <c r="GM72" s="357"/>
      <c r="GN72" s="358"/>
      <c r="GO72" s="358"/>
      <c r="GP72" s="357"/>
      <c r="GQ72" s="357"/>
      <c r="GR72" s="357"/>
      <c r="GS72" s="357"/>
      <c r="GT72" s="357"/>
      <c r="GU72" s="357"/>
      <c r="GV72" s="357"/>
      <c r="GW72" s="358"/>
      <c r="GX72" s="358"/>
      <c r="GY72" s="357"/>
      <c r="GZ72" s="357"/>
      <c r="HA72" s="357"/>
      <c r="HB72" s="357"/>
      <c r="HC72" s="357"/>
      <c r="HD72" s="357"/>
      <c r="HE72" s="357"/>
      <c r="HF72" s="358"/>
      <c r="HG72" s="358"/>
      <c r="HH72" s="357"/>
      <c r="HI72" s="357"/>
      <c r="HJ72" s="357"/>
      <c r="HK72" s="357"/>
      <c r="HL72" s="357"/>
      <c r="HM72" s="357"/>
      <c r="HN72" s="357"/>
      <c r="HO72" s="358"/>
      <c r="HP72" s="358"/>
      <c r="HQ72" s="357"/>
      <c r="HR72" s="357"/>
      <c r="HS72" s="357"/>
      <c r="HT72" s="357"/>
      <c r="HU72" s="357"/>
      <c r="HV72" s="357"/>
      <c r="HW72" s="357"/>
      <c r="HX72" s="358"/>
      <c r="HY72" s="358"/>
      <c r="HZ72" s="357"/>
      <c r="IA72" s="357"/>
      <c r="IB72" s="357"/>
      <c r="IC72" s="357"/>
      <c r="ID72" s="357"/>
      <c r="IE72" s="357"/>
      <c r="IF72" s="357"/>
      <c r="IG72" s="358"/>
      <c r="IH72" s="358"/>
      <c r="II72" s="357"/>
      <c r="IJ72" s="357"/>
      <c r="IK72" s="357"/>
      <c r="IL72" s="357"/>
      <c r="IM72" s="357"/>
      <c r="IN72" s="357"/>
      <c r="IO72" s="357"/>
      <c r="IP72" s="358"/>
      <c r="IQ72" s="358"/>
      <c r="IR72" s="357"/>
      <c r="IS72" s="357"/>
      <c r="IT72" s="357"/>
      <c r="IU72" s="357"/>
    </row>
    <row r="73" spans="2:9" ht="13.5" thickTop="1">
      <c r="B73" s="368"/>
      <c r="C73" s="338"/>
      <c r="D73" s="338"/>
      <c r="E73" s="338"/>
      <c r="F73" s="338"/>
      <c r="G73" s="338"/>
      <c r="H73" s="339"/>
      <c r="I73" s="369"/>
    </row>
  </sheetData>
  <sheetProtection/>
  <mergeCells count="1">
    <mergeCell ref="C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R52"/>
  <sheetViews>
    <sheetView showGridLines="0" zoomScale="75" zoomScaleNormal="75" zoomScalePageLayoutView="0" workbookViewId="0" topLeftCell="A28">
      <selection activeCell="H51" sqref="H51"/>
    </sheetView>
  </sheetViews>
  <sheetFormatPr defaultColWidth="9.140625" defaultRowHeight="12.75"/>
  <cols>
    <col min="1" max="1" width="1.57421875" style="492" customWidth="1"/>
    <col min="2" max="2" width="2.7109375" style="492" customWidth="1"/>
    <col min="3" max="3" width="3.57421875" style="492" customWidth="1"/>
    <col min="4" max="5" width="2.8515625" style="492" customWidth="1"/>
    <col min="6" max="6" width="45.8515625" style="492" customWidth="1"/>
    <col min="7" max="7" width="24.8515625" style="524" customWidth="1"/>
    <col min="8" max="8" width="29.28125" style="524" customWidth="1"/>
    <col min="9" max="16384" width="9.140625" style="492" customWidth="1"/>
  </cols>
  <sheetData>
    <row r="1" spans="1:8" s="484" customFormat="1" ht="18.75" customHeight="1" thickBot="1">
      <c r="A1" s="483"/>
      <c r="B1" s="374" t="s">
        <v>313</v>
      </c>
      <c r="C1" s="374"/>
      <c r="D1" s="374"/>
      <c r="E1" s="374"/>
      <c r="F1" s="374"/>
      <c r="G1" s="374"/>
      <c r="H1" s="375"/>
    </row>
    <row r="2" spans="1:8" s="484" customFormat="1" ht="16.5" customHeight="1" thickTop="1">
      <c r="A2" s="483"/>
      <c r="B2" s="297"/>
      <c r="C2" s="297"/>
      <c r="D2" s="297"/>
      <c r="E2" s="297"/>
      <c r="F2" s="297"/>
      <c r="G2" s="477" t="s">
        <v>3</v>
      </c>
      <c r="H2" s="476"/>
    </row>
    <row r="3" spans="1:8" s="484" customFormat="1" ht="18" customHeight="1">
      <c r="A3" s="483"/>
      <c r="B3" s="485" t="s">
        <v>166</v>
      </c>
      <c r="C3" s="485"/>
      <c r="D3" s="485"/>
      <c r="E3" s="485"/>
      <c r="F3" s="485" t="s">
        <v>167</v>
      </c>
      <c r="G3" s="486"/>
      <c r="H3" s="487"/>
    </row>
    <row r="4" spans="1:8" ht="17.25" customHeight="1">
      <c r="A4" s="488"/>
      <c r="B4" s="489"/>
      <c r="C4" s="489" t="s">
        <v>168</v>
      </c>
      <c r="D4" s="489"/>
      <c r="E4" s="489"/>
      <c r="F4" s="489" t="s">
        <v>169</v>
      </c>
      <c r="G4" s="490"/>
      <c r="H4" s="491">
        <f>19538000+210000-194000-79000</f>
        <v>19475000</v>
      </c>
    </row>
    <row r="5" spans="1:8" ht="15">
      <c r="A5" s="488"/>
      <c r="B5" s="489"/>
      <c r="C5" s="489" t="s">
        <v>170</v>
      </c>
      <c r="D5" s="489"/>
      <c r="E5" s="489"/>
      <c r="F5" s="489" t="s">
        <v>171</v>
      </c>
      <c r="G5" s="490"/>
      <c r="H5" s="493">
        <f>400000+300000-380000-250000</f>
        <v>70000</v>
      </c>
    </row>
    <row r="6" spans="1:8" ht="15">
      <c r="A6" s="488"/>
      <c r="B6" s="489"/>
      <c r="C6" s="489" t="s">
        <v>172</v>
      </c>
      <c r="D6" s="489"/>
      <c r="E6" s="489"/>
      <c r="F6" s="489" t="s">
        <v>173</v>
      </c>
      <c r="G6" s="490"/>
      <c r="H6" s="494"/>
    </row>
    <row r="7" spans="1:8" ht="15">
      <c r="A7" s="488"/>
      <c r="B7" s="489"/>
      <c r="C7" s="489" t="s">
        <v>174</v>
      </c>
      <c r="D7" s="489"/>
      <c r="E7" s="489"/>
      <c r="F7" s="489" t="s">
        <v>175</v>
      </c>
      <c r="G7" s="490"/>
      <c r="H7" s="494">
        <v>300000</v>
      </c>
    </row>
    <row r="8" spans="1:8" ht="15">
      <c r="A8" s="488"/>
      <c r="B8" s="489"/>
      <c r="C8" s="489" t="s">
        <v>176</v>
      </c>
      <c r="D8" s="489"/>
      <c r="E8" s="489"/>
      <c r="F8" s="489" t="s">
        <v>177</v>
      </c>
      <c r="G8" s="490"/>
      <c r="H8" s="493"/>
    </row>
    <row r="9" spans="1:8" ht="15.75" thickBot="1">
      <c r="A9" s="488"/>
      <c r="B9" s="489"/>
      <c r="C9" s="489"/>
      <c r="D9" s="489"/>
      <c r="E9" s="489"/>
      <c r="F9" s="489" t="s">
        <v>178</v>
      </c>
      <c r="G9" s="490"/>
      <c r="H9" s="495">
        <f>SUM(H4:H8)</f>
        <v>19845000</v>
      </c>
    </row>
    <row r="10" spans="1:8" s="484" customFormat="1" ht="18.75" customHeight="1" thickTop="1">
      <c r="A10" s="483"/>
      <c r="B10" s="485" t="s">
        <v>179</v>
      </c>
      <c r="C10" s="485"/>
      <c r="D10" s="485"/>
      <c r="E10" s="485"/>
      <c r="F10" s="485" t="s">
        <v>180</v>
      </c>
      <c r="G10" s="486"/>
      <c r="H10" s="487"/>
    </row>
    <row r="11" spans="1:8" ht="15">
      <c r="A11" s="488"/>
      <c r="B11" s="489"/>
      <c r="C11" s="489" t="s">
        <v>314</v>
      </c>
      <c r="D11" s="489"/>
      <c r="E11" s="489"/>
      <c r="F11" s="489" t="s">
        <v>181</v>
      </c>
      <c r="G11" s="490"/>
      <c r="H11" s="491">
        <f>10270000-65000-74500</f>
        <v>10130500</v>
      </c>
    </row>
    <row r="12" spans="1:8" ht="15">
      <c r="A12" s="488"/>
      <c r="B12" s="489"/>
      <c r="C12" s="489" t="s">
        <v>315</v>
      </c>
      <c r="D12" s="489"/>
      <c r="E12" s="489"/>
      <c r="F12" s="489" t="s">
        <v>184</v>
      </c>
      <c r="G12" s="490"/>
      <c r="H12" s="494">
        <v>1947000</v>
      </c>
    </row>
    <row r="13" spans="1:8" ht="15">
      <c r="A13" s="488"/>
      <c r="B13" s="489"/>
      <c r="C13" s="489" t="s">
        <v>316</v>
      </c>
      <c r="D13" s="489"/>
      <c r="E13" s="489"/>
      <c r="F13" s="489" t="s">
        <v>183</v>
      </c>
      <c r="G13" s="490"/>
      <c r="H13" s="494">
        <v>100000</v>
      </c>
    </row>
    <row r="14" spans="1:8" ht="15">
      <c r="A14" s="488"/>
      <c r="B14" s="489"/>
      <c r="C14" s="489" t="s">
        <v>317</v>
      </c>
      <c r="D14" s="489"/>
      <c r="E14" s="489"/>
      <c r="F14" s="489" t="s">
        <v>318</v>
      </c>
      <c r="G14" s="490"/>
      <c r="H14" s="496"/>
    </row>
    <row r="15" spans="1:8" ht="15">
      <c r="A15" s="488"/>
      <c r="B15" s="489"/>
      <c r="C15" s="489"/>
      <c r="D15" s="489" t="s">
        <v>190</v>
      </c>
      <c r="E15" s="489"/>
      <c r="F15" s="497" t="s">
        <v>319</v>
      </c>
      <c r="G15" s="498">
        <v>3100000</v>
      </c>
      <c r="H15" s="493"/>
    </row>
    <row r="16" spans="1:8" ht="15">
      <c r="A16" s="488"/>
      <c r="B16" s="489"/>
      <c r="C16" s="489"/>
      <c r="D16" s="489" t="s">
        <v>191</v>
      </c>
      <c r="E16" s="489"/>
      <c r="F16" s="497" t="s">
        <v>320</v>
      </c>
      <c r="G16" s="499">
        <v>1470000</v>
      </c>
      <c r="H16" s="493"/>
    </row>
    <row r="17" spans="1:8" ht="15">
      <c r="A17" s="488"/>
      <c r="B17" s="489"/>
      <c r="C17" s="489"/>
      <c r="D17" s="489" t="s">
        <v>200</v>
      </c>
      <c r="E17" s="489"/>
      <c r="F17" s="497" t="s">
        <v>321</v>
      </c>
      <c r="G17" s="498">
        <v>290000</v>
      </c>
      <c r="H17" s="493"/>
    </row>
    <row r="18" spans="1:8" ht="15">
      <c r="A18" s="488"/>
      <c r="B18" s="489"/>
      <c r="C18" s="489"/>
      <c r="D18" s="489" t="s">
        <v>202</v>
      </c>
      <c r="E18" s="489"/>
      <c r="F18" s="497" t="s">
        <v>322</v>
      </c>
      <c r="G18" s="500"/>
      <c r="H18" s="493"/>
    </row>
    <row r="19" spans="1:8" ht="15">
      <c r="A19" s="488"/>
      <c r="B19" s="489"/>
      <c r="C19" s="489"/>
      <c r="D19" s="489" t="s">
        <v>323</v>
      </c>
      <c r="E19" s="489"/>
      <c r="F19" s="497" t="s">
        <v>324</v>
      </c>
      <c r="G19" s="501"/>
      <c r="H19" s="493"/>
    </row>
    <row r="20" spans="1:8" ht="15.75" thickBot="1">
      <c r="A20" s="488"/>
      <c r="B20" s="489"/>
      <c r="C20" s="489"/>
      <c r="D20" s="489"/>
      <c r="E20" s="489"/>
      <c r="F20" s="489"/>
      <c r="G20" s="502">
        <f>SUM(G15:G19)</f>
        <v>4860000</v>
      </c>
      <c r="H20" s="491">
        <f>G20</f>
        <v>4860000</v>
      </c>
    </row>
    <row r="21" spans="1:8" ht="15.75" thickTop="1">
      <c r="A21" s="488"/>
      <c r="B21" s="489"/>
      <c r="C21" s="489" t="s">
        <v>188</v>
      </c>
      <c r="D21" s="489"/>
      <c r="E21" s="489"/>
      <c r="F21" s="489" t="s">
        <v>325</v>
      </c>
      <c r="G21" s="490"/>
      <c r="H21" s="493"/>
    </row>
    <row r="22" spans="1:8" ht="15">
      <c r="A22" s="488"/>
      <c r="B22" s="489"/>
      <c r="C22" s="489"/>
      <c r="D22" s="489" t="s">
        <v>190</v>
      </c>
      <c r="E22" s="489"/>
      <c r="F22" s="497" t="s">
        <v>326</v>
      </c>
      <c r="G22" s="503"/>
      <c r="H22" s="493"/>
    </row>
    <row r="23" spans="1:8" ht="15">
      <c r="A23" s="488"/>
      <c r="B23" s="489"/>
      <c r="C23" s="489"/>
      <c r="D23" s="489" t="s">
        <v>191</v>
      </c>
      <c r="E23" s="489"/>
      <c r="F23" s="497" t="s">
        <v>327</v>
      </c>
      <c r="G23" s="490">
        <f>228000+615000+81000</f>
        <v>924000</v>
      </c>
      <c r="H23" s="493"/>
    </row>
    <row r="24" spans="1:8" ht="15">
      <c r="A24" s="488"/>
      <c r="B24" s="489"/>
      <c r="C24" s="489"/>
      <c r="D24" s="489" t="s">
        <v>200</v>
      </c>
      <c r="E24" s="489"/>
      <c r="F24" s="497" t="s">
        <v>328</v>
      </c>
      <c r="G24" s="500">
        <v>60000</v>
      </c>
      <c r="H24" s="493"/>
    </row>
    <row r="25" spans="1:8" ht="15">
      <c r="A25" s="488"/>
      <c r="B25" s="489"/>
      <c r="C25" s="489"/>
      <c r="D25" s="489" t="s">
        <v>202</v>
      </c>
      <c r="E25" s="489"/>
      <c r="F25" s="497" t="s">
        <v>329</v>
      </c>
      <c r="G25" s="501"/>
      <c r="H25" s="493"/>
    </row>
    <row r="26" spans="1:8" ht="15.75" thickBot="1">
      <c r="A26" s="488"/>
      <c r="B26" s="489"/>
      <c r="C26" s="489"/>
      <c r="D26" s="489"/>
      <c r="E26" s="489"/>
      <c r="F26" s="489"/>
      <c r="G26" s="502">
        <f>SUM(G22:G25)</f>
        <v>984000</v>
      </c>
      <c r="H26" s="493">
        <f>G26</f>
        <v>984000</v>
      </c>
    </row>
    <row r="27" spans="1:8" ht="15.75" thickTop="1">
      <c r="A27" s="488"/>
      <c r="B27" s="489"/>
      <c r="C27" s="489" t="s">
        <v>330</v>
      </c>
      <c r="D27" s="489"/>
      <c r="E27" s="489"/>
      <c r="F27" s="489" t="s">
        <v>331</v>
      </c>
      <c r="G27" s="490"/>
      <c r="H27" s="496"/>
    </row>
    <row r="28" spans="1:8" ht="15">
      <c r="A28" s="488"/>
      <c r="B28" s="489"/>
      <c r="C28" s="489" t="s">
        <v>332</v>
      </c>
      <c r="D28" s="489"/>
      <c r="E28" s="489"/>
      <c r="F28" s="489" t="s">
        <v>333</v>
      </c>
      <c r="G28" s="490"/>
      <c r="H28" s="494"/>
    </row>
    <row r="29" spans="1:8" ht="15">
      <c r="A29" s="488"/>
      <c r="B29" s="489"/>
      <c r="C29" s="489" t="s">
        <v>334</v>
      </c>
      <c r="D29" s="489"/>
      <c r="E29" s="489"/>
      <c r="F29" s="489" t="s">
        <v>335</v>
      </c>
      <c r="G29" s="490"/>
      <c r="H29" s="494"/>
    </row>
    <row r="30" spans="1:8" ht="15">
      <c r="A30" s="488"/>
      <c r="B30" s="489"/>
      <c r="C30" s="489" t="s">
        <v>336</v>
      </c>
      <c r="D30" s="489"/>
      <c r="E30" s="489"/>
      <c r="F30" s="489" t="s">
        <v>185</v>
      </c>
      <c r="G30" s="490"/>
      <c r="H30" s="493">
        <v>14000</v>
      </c>
    </row>
    <row r="31" spans="1:8" ht="15.75" thickBot="1">
      <c r="A31" s="488"/>
      <c r="B31" s="489"/>
      <c r="C31" s="489"/>
      <c r="D31" s="489"/>
      <c r="E31" s="489"/>
      <c r="F31" s="489" t="s">
        <v>337</v>
      </c>
      <c r="G31" s="490"/>
      <c r="H31" s="495">
        <f>SUM(H11:H30)</f>
        <v>18035500</v>
      </c>
    </row>
    <row r="32" spans="1:8" ht="10.5" customHeight="1" thickTop="1">
      <c r="A32" s="488"/>
      <c r="B32" s="489"/>
      <c r="C32" s="489"/>
      <c r="D32" s="489"/>
      <c r="E32" s="489"/>
      <c r="F32" s="489"/>
      <c r="G32" s="490"/>
      <c r="H32" s="504"/>
    </row>
    <row r="33" spans="1:252" s="484" customFormat="1" ht="15.75" customHeight="1" thickBot="1">
      <c r="A33" s="483"/>
      <c r="B33" s="485"/>
      <c r="C33" s="485"/>
      <c r="D33" s="485"/>
      <c r="E33" s="485"/>
      <c r="F33" s="505" t="s">
        <v>338</v>
      </c>
      <c r="G33" s="486"/>
      <c r="H33" s="506">
        <f>H9-H31</f>
        <v>1809500</v>
      </c>
      <c r="I33" s="507"/>
      <c r="J33" s="507"/>
      <c r="K33" s="507"/>
      <c r="L33" s="507"/>
      <c r="M33" s="507"/>
      <c r="N33" s="507"/>
      <c r="O33" s="508"/>
      <c r="P33" s="508"/>
      <c r="Q33" s="507"/>
      <c r="R33" s="507"/>
      <c r="S33" s="507"/>
      <c r="T33" s="507"/>
      <c r="U33" s="507"/>
      <c r="V33" s="507"/>
      <c r="W33" s="507"/>
      <c r="X33" s="508"/>
      <c r="Y33" s="508"/>
      <c r="Z33" s="507"/>
      <c r="AA33" s="507"/>
      <c r="AB33" s="507"/>
      <c r="AC33" s="507"/>
      <c r="AD33" s="507"/>
      <c r="AE33" s="507"/>
      <c r="AF33" s="507"/>
      <c r="AG33" s="508"/>
      <c r="AH33" s="508"/>
      <c r="AI33" s="507"/>
      <c r="AJ33" s="507"/>
      <c r="AK33" s="507"/>
      <c r="AL33" s="507"/>
      <c r="AM33" s="507"/>
      <c r="AN33" s="507"/>
      <c r="AO33" s="507"/>
      <c r="AP33" s="508"/>
      <c r="AQ33" s="508"/>
      <c r="AR33" s="507"/>
      <c r="AS33" s="507"/>
      <c r="AT33" s="507"/>
      <c r="AU33" s="507"/>
      <c r="AV33" s="507"/>
      <c r="AW33" s="507"/>
      <c r="AX33" s="507"/>
      <c r="AY33" s="508"/>
      <c r="AZ33" s="508"/>
      <c r="BA33" s="507"/>
      <c r="BB33" s="507"/>
      <c r="BC33" s="507"/>
      <c r="BD33" s="507"/>
      <c r="BE33" s="507"/>
      <c r="BF33" s="507"/>
      <c r="BG33" s="507"/>
      <c r="BH33" s="508"/>
      <c r="BI33" s="508"/>
      <c r="BJ33" s="507"/>
      <c r="BK33" s="507"/>
      <c r="BL33" s="507"/>
      <c r="BM33" s="507"/>
      <c r="BN33" s="507"/>
      <c r="BO33" s="507"/>
      <c r="BP33" s="507"/>
      <c r="BQ33" s="508"/>
      <c r="BR33" s="508"/>
      <c r="BS33" s="507"/>
      <c r="BT33" s="507"/>
      <c r="BU33" s="507"/>
      <c r="BV33" s="507"/>
      <c r="BW33" s="507"/>
      <c r="BX33" s="507"/>
      <c r="BY33" s="507"/>
      <c r="BZ33" s="508"/>
      <c r="CA33" s="508"/>
      <c r="CB33" s="507"/>
      <c r="CC33" s="507"/>
      <c r="CD33" s="507"/>
      <c r="CE33" s="507"/>
      <c r="CF33" s="507"/>
      <c r="CG33" s="507"/>
      <c r="CH33" s="507"/>
      <c r="CI33" s="508"/>
      <c r="CJ33" s="508"/>
      <c r="CK33" s="507"/>
      <c r="CL33" s="507"/>
      <c r="CM33" s="507"/>
      <c r="CN33" s="507"/>
      <c r="CO33" s="507"/>
      <c r="CP33" s="507"/>
      <c r="CQ33" s="507"/>
      <c r="CR33" s="508"/>
      <c r="CS33" s="508"/>
      <c r="CT33" s="507"/>
      <c r="CU33" s="507"/>
      <c r="CV33" s="507"/>
      <c r="CW33" s="507"/>
      <c r="CX33" s="507"/>
      <c r="CY33" s="507"/>
      <c r="CZ33" s="507"/>
      <c r="DA33" s="508"/>
      <c r="DB33" s="508"/>
      <c r="DC33" s="507"/>
      <c r="DD33" s="507"/>
      <c r="DE33" s="507"/>
      <c r="DF33" s="507"/>
      <c r="DG33" s="507"/>
      <c r="DH33" s="507"/>
      <c r="DI33" s="507"/>
      <c r="DJ33" s="508"/>
      <c r="DK33" s="508"/>
      <c r="DL33" s="507"/>
      <c r="DM33" s="507"/>
      <c r="DN33" s="507"/>
      <c r="DO33" s="507"/>
      <c r="DP33" s="507"/>
      <c r="DQ33" s="507"/>
      <c r="DR33" s="507"/>
      <c r="DS33" s="508"/>
      <c r="DT33" s="508"/>
      <c r="DU33" s="507"/>
      <c r="DV33" s="507"/>
      <c r="DW33" s="507"/>
      <c r="DX33" s="507"/>
      <c r="DY33" s="507"/>
      <c r="DZ33" s="507"/>
      <c r="EA33" s="507"/>
      <c r="EB33" s="508"/>
      <c r="EC33" s="508"/>
      <c r="ED33" s="507"/>
      <c r="EE33" s="507"/>
      <c r="EF33" s="507"/>
      <c r="EG33" s="507"/>
      <c r="EH33" s="507"/>
      <c r="EI33" s="507"/>
      <c r="EJ33" s="507"/>
      <c r="EK33" s="508"/>
      <c r="EL33" s="508"/>
      <c r="EM33" s="507"/>
      <c r="EN33" s="507"/>
      <c r="EO33" s="507"/>
      <c r="EP33" s="507"/>
      <c r="EQ33" s="507"/>
      <c r="ER33" s="507"/>
      <c r="ES33" s="507"/>
      <c r="ET33" s="508"/>
      <c r="EU33" s="508"/>
      <c r="EV33" s="507"/>
      <c r="EW33" s="507"/>
      <c r="EX33" s="507"/>
      <c r="EY33" s="507"/>
      <c r="EZ33" s="507"/>
      <c r="FA33" s="507"/>
      <c r="FB33" s="507"/>
      <c r="FC33" s="508"/>
      <c r="FD33" s="508"/>
      <c r="FE33" s="507"/>
      <c r="FF33" s="507"/>
      <c r="FG33" s="507"/>
      <c r="FH33" s="507"/>
      <c r="FI33" s="507"/>
      <c r="FJ33" s="507"/>
      <c r="FK33" s="507"/>
      <c r="FL33" s="508"/>
      <c r="FM33" s="508"/>
      <c r="FN33" s="507"/>
      <c r="FO33" s="507"/>
      <c r="FP33" s="507"/>
      <c r="FQ33" s="507"/>
      <c r="FR33" s="507"/>
      <c r="FS33" s="507"/>
      <c r="FT33" s="507"/>
      <c r="FU33" s="508"/>
      <c r="FV33" s="508"/>
      <c r="FW33" s="507"/>
      <c r="FX33" s="507"/>
      <c r="FY33" s="507"/>
      <c r="FZ33" s="507"/>
      <c r="GA33" s="507"/>
      <c r="GB33" s="507"/>
      <c r="GC33" s="507"/>
      <c r="GD33" s="508"/>
      <c r="GE33" s="508"/>
      <c r="GF33" s="507"/>
      <c r="GG33" s="507"/>
      <c r="GH33" s="507"/>
      <c r="GI33" s="507"/>
      <c r="GJ33" s="507"/>
      <c r="GK33" s="507"/>
      <c r="GL33" s="507"/>
      <c r="GM33" s="508"/>
      <c r="GN33" s="508"/>
      <c r="GO33" s="507"/>
      <c r="GP33" s="507"/>
      <c r="GQ33" s="507"/>
      <c r="GR33" s="507"/>
      <c r="GS33" s="507"/>
      <c r="GT33" s="507"/>
      <c r="GU33" s="507"/>
      <c r="GV33" s="508"/>
      <c r="GW33" s="508"/>
      <c r="GX33" s="507"/>
      <c r="GY33" s="507"/>
      <c r="GZ33" s="507"/>
      <c r="HA33" s="507"/>
      <c r="HB33" s="507"/>
      <c r="HC33" s="507"/>
      <c r="HD33" s="507"/>
      <c r="HE33" s="508"/>
      <c r="HF33" s="508"/>
      <c r="HG33" s="507"/>
      <c r="HH33" s="507"/>
      <c r="HI33" s="507"/>
      <c r="HJ33" s="507"/>
      <c r="HK33" s="507"/>
      <c r="HL33" s="507"/>
      <c r="HM33" s="507"/>
      <c r="HN33" s="508"/>
      <c r="HO33" s="508"/>
      <c r="HP33" s="507"/>
      <c r="HQ33" s="507"/>
      <c r="HR33" s="507"/>
      <c r="HS33" s="507"/>
      <c r="HT33" s="507"/>
      <c r="HU33" s="507"/>
      <c r="HV33" s="507"/>
      <c r="HW33" s="508"/>
      <c r="HX33" s="508"/>
      <c r="HY33" s="507"/>
      <c r="HZ33" s="507"/>
      <c r="IA33" s="507"/>
      <c r="IB33" s="507"/>
      <c r="IC33" s="507"/>
      <c r="ID33" s="507"/>
      <c r="IE33" s="507"/>
      <c r="IF33" s="508"/>
      <c r="IG33" s="508"/>
      <c r="IH33" s="507"/>
      <c r="II33" s="507"/>
      <c r="IJ33" s="507"/>
      <c r="IK33" s="507"/>
      <c r="IL33" s="507"/>
      <c r="IM33" s="507"/>
      <c r="IN33" s="507"/>
      <c r="IO33" s="508"/>
      <c r="IP33" s="508"/>
      <c r="IQ33" s="507"/>
      <c r="IR33" s="507"/>
    </row>
    <row r="34" spans="1:252" s="484" customFormat="1" ht="17.25" customHeight="1" thickTop="1">
      <c r="A34" s="483"/>
      <c r="B34" s="485" t="s">
        <v>193</v>
      </c>
      <c r="C34" s="485"/>
      <c r="D34" s="485"/>
      <c r="E34" s="485"/>
      <c r="F34" s="485" t="s">
        <v>123</v>
      </c>
      <c r="G34" s="486"/>
      <c r="H34" s="487"/>
      <c r="I34" s="507"/>
      <c r="J34" s="507"/>
      <c r="K34" s="507"/>
      <c r="L34" s="507"/>
      <c r="M34" s="507"/>
      <c r="N34" s="507"/>
      <c r="O34" s="508"/>
      <c r="P34" s="508"/>
      <c r="Q34" s="507"/>
      <c r="R34" s="507"/>
      <c r="S34" s="507"/>
      <c r="T34" s="507"/>
      <c r="U34" s="507"/>
      <c r="V34" s="507"/>
      <c r="W34" s="507"/>
      <c r="X34" s="508"/>
      <c r="Y34" s="508"/>
      <c r="Z34" s="507"/>
      <c r="AA34" s="507"/>
      <c r="AB34" s="507"/>
      <c r="AC34" s="507"/>
      <c r="AD34" s="507"/>
      <c r="AE34" s="507"/>
      <c r="AF34" s="507"/>
      <c r="AG34" s="508"/>
      <c r="AH34" s="508"/>
      <c r="AI34" s="507"/>
      <c r="AJ34" s="507"/>
      <c r="AK34" s="507"/>
      <c r="AL34" s="507"/>
      <c r="AM34" s="507"/>
      <c r="AN34" s="507"/>
      <c r="AO34" s="507"/>
      <c r="AP34" s="508"/>
      <c r="AQ34" s="508"/>
      <c r="AR34" s="507"/>
      <c r="AS34" s="507"/>
      <c r="AT34" s="507"/>
      <c r="AU34" s="507"/>
      <c r="AV34" s="507"/>
      <c r="AW34" s="507"/>
      <c r="AX34" s="507"/>
      <c r="AY34" s="508"/>
      <c r="AZ34" s="508"/>
      <c r="BA34" s="507"/>
      <c r="BB34" s="507"/>
      <c r="BC34" s="507"/>
      <c r="BD34" s="507"/>
      <c r="BE34" s="507"/>
      <c r="BF34" s="507"/>
      <c r="BG34" s="507"/>
      <c r="BH34" s="508"/>
      <c r="BI34" s="508"/>
      <c r="BJ34" s="507"/>
      <c r="BK34" s="507"/>
      <c r="BL34" s="507"/>
      <c r="BM34" s="507"/>
      <c r="BN34" s="507"/>
      <c r="BO34" s="507"/>
      <c r="BP34" s="507"/>
      <c r="BQ34" s="508"/>
      <c r="BR34" s="508"/>
      <c r="BS34" s="507"/>
      <c r="BT34" s="507"/>
      <c r="BU34" s="507"/>
      <c r="BV34" s="507"/>
      <c r="BW34" s="507"/>
      <c r="BX34" s="507"/>
      <c r="BY34" s="507"/>
      <c r="BZ34" s="508"/>
      <c r="CA34" s="508"/>
      <c r="CB34" s="507"/>
      <c r="CC34" s="507"/>
      <c r="CD34" s="507"/>
      <c r="CE34" s="507"/>
      <c r="CF34" s="507"/>
      <c r="CG34" s="507"/>
      <c r="CH34" s="507"/>
      <c r="CI34" s="508"/>
      <c r="CJ34" s="508"/>
      <c r="CK34" s="507"/>
      <c r="CL34" s="507"/>
      <c r="CM34" s="507"/>
      <c r="CN34" s="507"/>
      <c r="CO34" s="507"/>
      <c r="CP34" s="507"/>
      <c r="CQ34" s="507"/>
      <c r="CR34" s="508"/>
      <c r="CS34" s="508"/>
      <c r="CT34" s="507"/>
      <c r="CU34" s="507"/>
      <c r="CV34" s="507"/>
      <c r="CW34" s="507"/>
      <c r="CX34" s="507"/>
      <c r="CY34" s="507"/>
      <c r="CZ34" s="507"/>
      <c r="DA34" s="508"/>
      <c r="DB34" s="508"/>
      <c r="DC34" s="507"/>
      <c r="DD34" s="507"/>
      <c r="DE34" s="507"/>
      <c r="DF34" s="507"/>
      <c r="DG34" s="507"/>
      <c r="DH34" s="507"/>
      <c r="DI34" s="507"/>
      <c r="DJ34" s="508"/>
      <c r="DK34" s="508"/>
      <c r="DL34" s="507"/>
      <c r="DM34" s="507"/>
      <c r="DN34" s="507"/>
      <c r="DO34" s="507"/>
      <c r="DP34" s="507"/>
      <c r="DQ34" s="507"/>
      <c r="DR34" s="507"/>
      <c r="DS34" s="508"/>
      <c r="DT34" s="508"/>
      <c r="DU34" s="507"/>
      <c r="DV34" s="507"/>
      <c r="DW34" s="507"/>
      <c r="DX34" s="507"/>
      <c r="DY34" s="507"/>
      <c r="DZ34" s="507"/>
      <c r="EA34" s="507"/>
      <c r="EB34" s="508"/>
      <c r="EC34" s="508"/>
      <c r="ED34" s="507"/>
      <c r="EE34" s="507"/>
      <c r="EF34" s="507"/>
      <c r="EG34" s="507"/>
      <c r="EH34" s="507"/>
      <c r="EI34" s="507"/>
      <c r="EJ34" s="507"/>
      <c r="EK34" s="508"/>
      <c r="EL34" s="508"/>
      <c r="EM34" s="507"/>
      <c r="EN34" s="507"/>
      <c r="EO34" s="507"/>
      <c r="EP34" s="507"/>
      <c r="EQ34" s="507"/>
      <c r="ER34" s="507"/>
      <c r="ES34" s="507"/>
      <c r="ET34" s="508"/>
      <c r="EU34" s="508"/>
      <c r="EV34" s="507"/>
      <c r="EW34" s="507"/>
      <c r="EX34" s="507"/>
      <c r="EY34" s="507"/>
      <c r="EZ34" s="507"/>
      <c r="FA34" s="507"/>
      <c r="FB34" s="507"/>
      <c r="FC34" s="508"/>
      <c r="FD34" s="508"/>
      <c r="FE34" s="507"/>
      <c r="FF34" s="507"/>
      <c r="FG34" s="507"/>
      <c r="FH34" s="507"/>
      <c r="FI34" s="507"/>
      <c r="FJ34" s="507"/>
      <c r="FK34" s="507"/>
      <c r="FL34" s="508"/>
      <c r="FM34" s="508"/>
      <c r="FN34" s="507"/>
      <c r="FO34" s="507"/>
      <c r="FP34" s="507"/>
      <c r="FQ34" s="507"/>
      <c r="FR34" s="507"/>
      <c r="FS34" s="507"/>
      <c r="FT34" s="507"/>
      <c r="FU34" s="508"/>
      <c r="FV34" s="508"/>
      <c r="FW34" s="507"/>
      <c r="FX34" s="507"/>
      <c r="FY34" s="507"/>
      <c r="FZ34" s="507"/>
      <c r="GA34" s="507"/>
      <c r="GB34" s="507"/>
      <c r="GC34" s="507"/>
      <c r="GD34" s="508"/>
      <c r="GE34" s="508"/>
      <c r="GF34" s="507"/>
      <c r="GG34" s="507"/>
      <c r="GH34" s="507"/>
      <c r="GI34" s="507"/>
      <c r="GJ34" s="507"/>
      <c r="GK34" s="507"/>
      <c r="GL34" s="507"/>
      <c r="GM34" s="508"/>
      <c r="GN34" s="508"/>
      <c r="GO34" s="507"/>
      <c r="GP34" s="507"/>
      <c r="GQ34" s="507"/>
      <c r="GR34" s="507"/>
      <c r="GS34" s="507"/>
      <c r="GT34" s="507"/>
      <c r="GU34" s="507"/>
      <c r="GV34" s="508"/>
      <c r="GW34" s="508"/>
      <c r="GX34" s="507"/>
      <c r="GY34" s="507"/>
      <c r="GZ34" s="507"/>
      <c r="HA34" s="507"/>
      <c r="HB34" s="507"/>
      <c r="HC34" s="507"/>
      <c r="HD34" s="507"/>
      <c r="HE34" s="508"/>
      <c r="HF34" s="508"/>
      <c r="HG34" s="507"/>
      <c r="HH34" s="507"/>
      <c r="HI34" s="507"/>
      <c r="HJ34" s="507"/>
      <c r="HK34" s="507"/>
      <c r="HL34" s="507"/>
      <c r="HM34" s="507"/>
      <c r="HN34" s="508"/>
      <c r="HO34" s="508"/>
      <c r="HP34" s="507"/>
      <c r="HQ34" s="507"/>
      <c r="HR34" s="507"/>
      <c r="HS34" s="507"/>
      <c r="HT34" s="507"/>
      <c r="HU34" s="507"/>
      <c r="HV34" s="507"/>
      <c r="HW34" s="508"/>
      <c r="HX34" s="508"/>
      <c r="HY34" s="507"/>
      <c r="HZ34" s="507"/>
      <c r="IA34" s="507"/>
      <c r="IB34" s="507"/>
      <c r="IC34" s="507"/>
      <c r="ID34" s="507"/>
      <c r="IE34" s="507"/>
      <c r="IF34" s="508"/>
      <c r="IG34" s="508"/>
      <c r="IH34" s="507"/>
      <c r="II34" s="507"/>
      <c r="IJ34" s="507"/>
      <c r="IK34" s="507"/>
      <c r="IL34" s="507"/>
      <c r="IM34" s="507"/>
      <c r="IN34" s="507"/>
      <c r="IO34" s="508"/>
      <c r="IP34" s="508"/>
      <c r="IQ34" s="507"/>
      <c r="IR34" s="507"/>
    </row>
    <row r="35" spans="1:8" ht="15">
      <c r="A35" s="488"/>
      <c r="B35" s="489"/>
      <c r="C35" s="489" t="s">
        <v>194</v>
      </c>
      <c r="D35" s="489"/>
      <c r="E35" s="489"/>
      <c r="F35" s="489" t="s">
        <v>195</v>
      </c>
      <c r="G35" s="490"/>
      <c r="H35" s="491">
        <v>105000</v>
      </c>
    </row>
    <row r="36" spans="1:8" ht="15">
      <c r="A36" s="488"/>
      <c r="B36" s="489"/>
      <c r="C36" s="489" t="s">
        <v>196</v>
      </c>
      <c r="D36" s="489"/>
      <c r="E36" s="489"/>
      <c r="F36" s="489" t="s">
        <v>197</v>
      </c>
      <c r="G36" s="490"/>
      <c r="H36" s="493">
        <f>5000+1000+56000</f>
        <v>62000</v>
      </c>
    </row>
    <row r="37" spans="1:8" ht="15">
      <c r="A37" s="488"/>
      <c r="B37" s="489"/>
      <c r="C37" s="489" t="s">
        <v>204</v>
      </c>
      <c r="D37" s="489"/>
      <c r="E37" s="489"/>
      <c r="F37" s="489" t="s">
        <v>205</v>
      </c>
      <c r="G37" s="490"/>
      <c r="H37" s="494">
        <f>-(102000+250000+7500+70000)</f>
        <v>-429500</v>
      </c>
    </row>
    <row r="38" spans="1:8" ht="15">
      <c r="A38" s="488"/>
      <c r="B38" s="489"/>
      <c r="C38" s="489" t="s">
        <v>339</v>
      </c>
      <c r="D38" s="489"/>
      <c r="E38" s="489"/>
      <c r="F38" s="489" t="s">
        <v>340</v>
      </c>
      <c r="G38" s="490"/>
      <c r="H38" s="494"/>
    </row>
    <row r="39" spans="1:8" ht="6.75" customHeight="1">
      <c r="A39" s="488"/>
      <c r="B39" s="489"/>
      <c r="C39" s="489"/>
      <c r="D39" s="489"/>
      <c r="E39" s="489"/>
      <c r="F39" s="489"/>
      <c r="G39" s="490"/>
      <c r="H39" s="493"/>
    </row>
    <row r="40" spans="1:8" s="512" customFormat="1" ht="15" customHeight="1" thickBot="1">
      <c r="A40" s="509"/>
      <c r="B40" s="505"/>
      <c r="C40" s="505"/>
      <c r="D40" s="505"/>
      <c r="E40" s="505"/>
      <c r="F40" s="505" t="s">
        <v>341</v>
      </c>
      <c r="G40" s="510"/>
      <c r="H40" s="511">
        <f>H35+H36+H37+H38</f>
        <v>-262500</v>
      </c>
    </row>
    <row r="41" spans="1:252" s="484" customFormat="1" ht="17.25" customHeight="1" thickTop="1">
      <c r="A41" s="483"/>
      <c r="B41" s="485" t="s">
        <v>206</v>
      </c>
      <c r="C41" s="485"/>
      <c r="D41" s="485"/>
      <c r="E41" s="485"/>
      <c r="F41" s="485" t="s">
        <v>207</v>
      </c>
      <c r="G41" s="486"/>
      <c r="H41" s="487"/>
      <c r="I41" s="507"/>
      <c r="J41" s="507"/>
      <c r="K41" s="507"/>
      <c r="L41" s="507"/>
      <c r="M41" s="507"/>
      <c r="N41" s="507"/>
      <c r="O41" s="508"/>
      <c r="P41" s="508"/>
      <c r="Q41" s="507"/>
      <c r="R41" s="507"/>
      <c r="S41" s="507"/>
      <c r="T41" s="507"/>
      <c r="U41" s="507"/>
      <c r="V41" s="507"/>
      <c r="W41" s="507"/>
      <c r="X41" s="508"/>
      <c r="Y41" s="508"/>
      <c r="Z41" s="507"/>
      <c r="AA41" s="507"/>
      <c r="AB41" s="507"/>
      <c r="AC41" s="507"/>
      <c r="AD41" s="507"/>
      <c r="AE41" s="507"/>
      <c r="AF41" s="507"/>
      <c r="AG41" s="508"/>
      <c r="AH41" s="508"/>
      <c r="AI41" s="507"/>
      <c r="AJ41" s="507"/>
      <c r="AK41" s="507"/>
      <c r="AL41" s="507"/>
      <c r="AM41" s="507"/>
      <c r="AN41" s="507"/>
      <c r="AO41" s="507"/>
      <c r="AP41" s="508"/>
      <c r="AQ41" s="508"/>
      <c r="AR41" s="507"/>
      <c r="AS41" s="507"/>
      <c r="AT41" s="507"/>
      <c r="AU41" s="507"/>
      <c r="AV41" s="507"/>
      <c r="AW41" s="507"/>
      <c r="AX41" s="507"/>
      <c r="AY41" s="508"/>
      <c r="AZ41" s="508"/>
      <c r="BA41" s="507"/>
      <c r="BB41" s="507"/>
      <c r="BC41" s="507"/>
      <c r="BD41" s="507"/>
      <c r="BE41" s="507"/>
      <c r="BF41" s="507"/>
      <c r="BG41" s="507"/>
      <c r="BH41" s="508"/>
      <c r="BI41" s="508"/>
      <c r="BJ41" s="507"/>
      <c r="BK41" s="507"/>
      <c r="BL41" s="507"/>
      <c r="BM41" s="507"/>
      <c r="BN41" s="507"/>
      <c r="BO41" s="507"/>
      <c r="BP41" s="507"/>
      <c r="BQ41" s="508"/>
      <c r="BR41" s="508"/>
      <c r="BS41" s="507"/>
      <c r="BT41" s="507"/>
      <c r="BU41" s="507"/>
      <c r="BV41" s="507"/>
      <c r="BW41" s="507"/>
      <c r="BX41" s="507"/>
      <c r="BY41" s="507"/>
      <c r="BZ41" s="508"/>
      <c r="CA41" s="508"/>
      <c r="CB41" s="507"/>
      <c r="CC41" s="507"/>
      <c r="CD41" s="507"/>
      <c r="CE41" s="507"/>
      <c r="CF41" s="507"/>
      <c r="CG41" s="507"/>
      <c r="CH41" s="507"/>
      <c r="CI41" s="508"/>
      <c r="CJ41" s="508"/>
      <c r="CK41" s="507"/>
      <c r="CL41" s="507"/>
      <c r="CM41" s="507"/>
      <c r="CN41" s="507"/>
      <c r="CO41" s="507"/>
      <c r="CP41" s="507"/>
      <c r="CQ41" s="507"/>
      <c r="CR41" s="508"/>
      <c r="CS41" s="508"/>
      <c r="CT41" s="507"/>
      <c r="CU41" s="507"/>
      <c r="CV41" s="507"/>
      <c r="CW41" s="507"/>
      <c r="CX41" s="507"/>
      <c r="CY41" s="507"/>
      <c r="CZ41" s="507"/>
      <c r="DA41" s="508"/>
      <c r="DB41" s="508"/>
      <c r="DC41" s="507"/>
      <c r="DD41" s="507"/>
      <c r="DE41" s="507"/>
      <c r="DF41" s="507"/>
      <c r="DG41" s="507"/>
      <c r="DH41" s="507"/>
      <c r="DI41" s="507"/>
      <c r="DJ41" s="508"/>
      <c r="DK41" s="508"/>
      <c r="DL41" s="507"/>
      <c r="DM41" s="507"/>
      <c r="DN41" s="507"/>
      <c r="DO41" s="507"/>
      <c r="DP41" s="507"/>
      <c r="DQ41" s="507"/>
      <c r="DR41" s="507"/>
      <c r="DS41" s="508"/>
      <c r="DT41" s="508"/>
      <c r="DU41" s="507"/>
      <c r="DV41" s="507"/>
      <c r="DW41" s="507"/>
      <c r="DX41" s="507"/>
      <c r="DY41" s="507"/>
      <c r="DZ41" s="507"/>
      <c r="EA41" s="507"/>
      <c r="EB41" s="508"/>
      <c r="EC41" s="508"/>
      <c r="ED41" s="507"/>
      <c r="EE41" s="507"/>
      <c r="EF41" s="507"/>
      <c r="EG41" s="507"/>
      <c r="EH41" s="507"/>
      <c r="EI41" s="507"/>
      <c r="EJ41" s="507"/>
      <c r="EK41" s="508"/>
      <c r="EL41" s="508"/>
      <c r="EM41" s="507"/>
      <c r="EN41" s="507"/>
      <c r="EO41" s="507"/>
      <c r="EP41" s="507"/>
      <c r="EQ41" s="507"/>
      <c r="ER41" s="507"/>
      <c r="ES41" s="507"/>
      <c r="ET41" s="508"/>
      <c r="EU41" s="508"/>
      <c r="EV41" s="507"/>
      <c r="EW41" s="507"/>
      <c r="EX41" s="507"/>
      <c r="EY41" s="507"/>
      <c r="EZ41" s="507"/>
      <c r="FA41" s="507"/>
      <c r="FB41" s="507"/>
      <c r="FC41" s="508"/>
      <c r="FD41" s="508"/>
      <c r="FE41" s="507"/>
      <c r="FF41" s="507"/>
      <c r="FG41" s="507"/>
      <c r="FH41" s="507"/>
      <c r="FI41" s="507"/>
      <c r="FJ41" s="507"/>
      <c r="FK41" s="507"/>
      <c r="FL41" s="508"/>
      <c r="FM41" s="508"/>
      <c r="FN41" s="507"/>
      <c r="FO41" s="507"/>
      <c r="FP41" s="507"/>
      <c r="FQ41" s="507"/>
      <c r="FR41" s="507"/>
      <c r="FS41" s="507"/>
      <c r="FT41" s="507"/>
      <c r="FU41" s="508"/>
      <c r="FV41" s="508"/>
      <c r="FW41" s="507"/>
      <c r="FX41" s="507"/>
      <c r="FY41" s="507"/>
      <c r="FZ41" s="507"/>
      <c r="GA41" s="507"/>
      <c r="GB41" s="507"/>
      <c r="GC41" s="507"/>
      <c r="GD41" s="508"/>
      <c r="GE41" s="508"/>
      <c r="GF41" s="507"/>
      <c r="GG41" s="507"/>
      <c r="GH41" s="507"/>
      <c r="GI41" s="507"/>
      <c r="GJ41" s="507"/>
      <c r="GK41" s="507"/>
      <c r="GL41" s="507"/>
      <c r="GM41" s="508"/>
      <c r="GN41" s="508"/>
      <c r="GO41" s="507"/>
      <c r="GP41" s="507"/>
      <c r="GQ41" s="507"/>
      <c r="GR41" s="507"/>
      <c r="GS41" s="507"/>
      <c r="GT41" s="507"/>
      <c r="GU41" s="507"/>
      <c r="GV41" s="508"/>
      <c r="GW41" s="508"/>
      <c r="GX41" s="507"/>
      <c r="GY41" s="507"/>
      <c r="GZ41" s="507"/>
      <c r="HA41" s="507"/>
      <c r="HB41" s="507"/>
      <c r="HC41" s="507"/>
      <c r="HD41" s="507"/>
      <c r="HE41" s="508"/>
      <c r="HF41" s="508"/>
      <c r="HG41" s="507"/>
      <c r="HH41" s="507"/>
      <c r="HI41" s="507"/>
      <c r="HJ41" s="507"/>
      <c r="HK41" s="507"/>
      <c r="HL41" s="507"/>
      <c r="HM41" s="507"/>
      <c r="HN41" s="508"/>
      <c r="HO41" s="508"/>
      <c r="HP41" s="507"/>
      <c r="HQ41" s="507"/>
      <c r="HR41" s="507"/>
      <c r="HS41" s="507"/>
      <c r="HT41" s="507"/>
      <c r="HU41" s="507"/>
      <c r="HV41" s="507"/>
      <c r="HW41" s="508"/>
      <c r="HX41" s="508"/>
      <c r="HY41" s="507"/>
      <c r="HZ41" s="507"/>
      <c r="IA41" s="507"/>
      <c r="IB41" s="507"/>
      <c r="IC41" s="507"/>
      <c r="ID41" s="507"/>
      <c r="IE41" s="507"/>
      <c r="IF41" s="508"/>
      <c r="IG41" s="508"/>
      <c r="IH41" s="507"/>
      <c r="II41" s="507"/>
      <c r="IJ41" s="507"/>
      <c r="IK41" s="507"/>
      <c r="IL41" s="507"/>
      <c r="IM41" s="507"/>
      <c r="IN41" s="507"/>
      <c r="IO41" s="508"/>
      <c r="IP41" s="508"/>
      <c r="IQ41" s="507"/>
      <c r="IR41" s="507"/>
    </row>
    <row r="42" spans="1:8" ht="14.25" customHeight="1">
      <c r="A42" s="488"/>
      <c r="B42" s="489"/>
      <c r="C42" s="489" t="s">
        <v>208</v>
      </c>
      <c r="D42" s="489"/>
      <c r="E42" s="489"/>
      <c r="F42" s="489" t="s">
        <v>134</v>
      </c>
      <c r="G42" s="490"/>
      <c r="H42" s="491">
        <v>0</v>
      </c>
    </row>
    <row r="43" spans="1:8" ht="15">
      <c r="A43" s="488"/>
      <c r="B43" s="489"/>
      <c r="C43" s="489" t="s">
        <v>342</v>
      </c>
      <c r="D43" s="489"/>
      <c r="E43" s="489"/>
      <c r="F43" s="489" t="s">
        <v>136</v>
      </c>
      <c r="G43" s="490"/>
      <c r="H43" s="493">
        <v>0</v>
      </c>
    </row>
    <row r="44" spans="1:8" s="512" customFormat="1" ht="20.25" customHeight="1" thickBot="1">
      <c r="A44" s="509"/>
      <c r="B44" s="505"/>
      <c r="C44" s="505"/>
      <c r="D44" s="505"/>
      <c r="E44" s="505"/>
      <c r="F44" s="505" t="s">
        <v>343</v>
      </c>
      <c r="G44" s="510"/>
      <c r="H44" s="511">
        <f>H42+H43</f>
        <v>0</v>
      </c>
    </row>
    <row r="45" spans="1:252" s="484" customFormat="1" ht="20.25" customHeight="1" thickTop="1">
      <c r="A45" s="483"/>
      <c r="B45" s="485" t="s">
        <v>210</v>
      </c>
      <c r="C45" s="485"/>
      <c r="D45" s="485"/>
      <c r="E45" s="485"/>
      <c r="F45" s="485" t="s">
        <v>141</v>
      </c>
      <c r="G45" s="486"/>
      <c r="H45" s="487"/>
      <c r="I45" s="507"/>
      <c r="J45" s="507"/>
      <c r="K45" s="507"/>
      <c r="L45" s="507"/>
      <c r="M45" s="507"/>
      <c r="N45" s="507"/>
      <c r="O45" s="508"/>
      <c r="P45" s="508"/>
      <c r="Q45" s="507"/>
      <c r="R45" s="507"/>
      <c r="S45" s="507"/>
      <c r="T45" s="507"/>
      <c r="U45" s="507"/>
      <c r="V45" s="507"/>
      <c r="W45" s="507"/>
      <c r="X45" s="508"/>
      <c r="Y45" s="508"/>
      <c r="Z45" s="507"/>
      <c r="AA45" s="507"/>
      <c r="AB45" s="507"/>
      <c r="AC45" s="507"/>
      <c r="AD45" s="507"/>
      <c r="AE45" s="507"/>
      <c r="AF45" s="507"/>
      <c r="AG45" s="508"/>
      <c r="AH45" s="508"/>
      <c r="AI45" s="507"/>
      <c r="AJ45" s="507"/>
      <c r="AK45" s="507"/>
      <c r="AL45" s="507"/>
      <c r="AM45" s="507"/>
      <c r="AN45" s="507"/>
      <c r="AO45" s="507"/>
      <c r="AP45" s="508"/>
      <c r="AQ45" s="508"/>
      <c r="AR45" s="507"/>
      <c r="AS45" s="507"/>
      <c r="AT45" s="507"/>
      <c r="AU45" s="507"/>
      <c r="AV45" s="507"/>
      <c r="AW45" s="507"/>
      <c r="AX45" s="507"/>
      <c r="AY45" s="508"/>
      <c r="AZ45" s="508"/>
      <c r="BA45" s="507"/>
      <c r="BB45" s="507"/>
      <c r="BC45" s="507"/>
      <c r="BD45" s="507"/>
      <c r="BE45" s="507"/>
      <c r="BF45" s="507"/>
      <c r="BG45" s="507"/>
      <c r="BH45" s="508"/>
      <c r="BI45" s="508"/>
      <c r="BJ45" s="507"/>
      <c r="BK45" s="507"/>
      <c r="BL45" s="507"/>
      <c r="BM45" s="507"/>
      <c r="BN45" s="507"/>
      <c r="BO45" s="507"/>
      <c r="BP45" s="507"/>
      <c r="BQ45" s="508"/>
      <c r="BR45" s="508"/>
      <c r="BS45" s="507"/>
      <c r="BT45" s="507"/>
      <c r="BU45" s="507"/>
      <c r="BV45" s="507"/>
      <c r="BW45" s="507"/>
      <c r="BX45" s="507"/>
      <c r="BY45" s="507"/>
      <c r="BZ45" s="508"/>
      <c r="CA45" s="508"/>
      <c r="CB45" s="507"/>
      <c r="CC45" s="507"/>
      <c r="CD45" s="507"/>
      <c r="CE45" s="507"/>
      <c r="CF45" s="507"/>
      <c r="CG45" s="507"/>
      <c r="CH45" s="507"/>
      <c r="CI45" s="508"/>
      <c r="CJ45" s="508"/>
      <c r="CK45" s="507"/>
      <c r="CL45" s="507"/>
      <c r="CM45" s="507"/>
      <c r="CN45" s="507"/>
      <c r="CO45" s="507"/>
      <c r="CP45" s="507"/>
      <c r="CQ45" s="507"/>
      <c r="CR45" s="508"/>
      <c r="CS45" s="508"/>
      <c r="CT45" s="507"/>
      <c r="CU45" s="507"/>
      <c r="CV45" s="507"/>
      <c r="CW45" s="507"/>
      <c r="CX45" s="507"/>
      <c r="CY45" s="507"/>
      <c r="CZ45" s="507"/>
      <c r="DA45" s="508"/>
      <c r="DB45" s="508"/>
      <c r="DC45" s="507"/>
      <c r="DD45" s="507"/>
      <c r="DE45" s="507"/>
      <c r="DF45" s="507"/>
      <c r="DG45" s="507"/>
      <c r="DH45" s="507"/>
      <c r="DI45" s="507"/>
      <c r="DJ45" s="508"/>
      <c r="DK45" s="508"/>
      <c r="DL45" s="507"/>
      <c r="DM45" s="507"/>
      <c r="DN45" s="507"/>
      <c r="DO45" s="507"/>
      <c r="DP45" s="507"/>
      <c r="DQ45" s="507"/>
      <c r="DR45" s="507"/>
      <c r="DS45" s="508"/>
      <c r="DT45" s="508"/>
      <c r="DU45" s="507"/>
      <c r="DV45" s="507"/>
      <c r="DW45" s="507"/>
      <c r="DX45" s="507"/>
      <c r="DY45" s="507"/>
      <c r="DZ45" s="507"/>
      <c r="EA45" s="507"/>
      <c r="EB45" s="508"/>
      <c r="EC45" s="508"/>
      <c r="ED45" s="507"/>
      <c r="EE45" s="507"/>
      <c r="EF45" s="507"/>
      <c r="EG45" s="507"/>
      <c r="EH45" s="507"/>
      <c r="EI45" s="507"/>
      <c r="EJ45" s="507"/>
      <c r="EK45" s="508"/>
      <c r="EL45" s="508"/>
      <c r="EM45" s="507"/>
      <c r="EN45" s="507"/>
      <c r="EO45" s="507"/>
      <c r="EP45" s="507"/>
      <c r="EQ45" s="507"/>
      <c r="ER45" s="507"/>
      <c r="ES45" s="507"/>
      <c r="ET45" s="508"/>
      <c r="EU45" s="508"/>
      <c r="EV45" s="507"/>
      <c r="EW45" s="507"/>
      <c r="EX45" s="507"/>
      <c r="EY45" s="507"/>
      <c r="EZ45" s="507"/>
      <c r="FA45" s="507"/>
      <c r="FB45" s="507"/>
      <c r="FC45" s="508"/>
      <c r="FD45" s="508"/>
      <c r="FE45" s="507"/>
      <c r="FF45" s="507"/>
      <c r="FG45" s="507"/>
      <c r="FH45" s="507"/>
      <c r="FI45" s="507"/>
      <c r="FJ45" s="507"/>
      <c r="FK45" s="507"/>
      <c r="FL45" s="508"/>
      <c r="FM45" s="508"/>
      <c r="FN45" s="507"/>
      <c r="FO45" s="507"/>
      <c r="FP45" s="507"/>
      <c r="FQ45" s="507"/>
      <c r="FR45" s="507"/>
      <c r="FS45" s="507"/>
      <c r="FT45" s="507"/>
      <c r="FU45" s="508"/>
      <c r="FV45" s="508"/>
      <c r="FW45" s="507"/>
      <c r="FX45" s="507"/>
      <c r="FY45" s="507"/>
      <c r="FZ45" s="507"/>
      <c r="GA45" s="507"/>
      <c r="GB45" s="507"/>
      <c r="GC45" s="507"/>
      <c r="GD45" s="508"/>
      <c r="GE45" s="508"/>
      <c r="GF45" s="507"/>
      <c r="GG45" s="507"/>
      <c r="GH45" s="507"/>
      <c r="GI45" s="507"/>
      <c r="GJ45" s="507"/>
      <c r="GK45" s="507"/>
      <c r="GL45" s="507"/>
      <c r="GM45" s="508"/>
      <c r="GN45" s="508"/>
      <c r="GO45" s="507"/>
      <c r="GP45" s="507"/>
      <c r="GQ45" s="507"/>
      <c r="GR45" s="507"/>
      <c r="GS45" s="507"/>
      <c r="GT45" s="507"/>
      <c r="GU45" s="507"/>
      <c r="GV45" s="508"/>
      <c r="GW45" s="508"/>
      <c r="GX45" s="507"/>
      <c r="GY45" s="507"/>
      <c r="GZ45" s="507"/>
      <c r="HA45" s="507"/>
      <c r="HB45" s="507"/>
      <c r="HC45" s="507"/>
      <c r="HD45" s="507"/>
      <c r="HE45" s="508"/>
      <c r="HF45" s="508"/>
      <c r="HG45" s="507"/>
      <c r="HH45" s="507"/>
      <c r="HI45" s="507"/>
      <c r="HJ45" s="507"/>
      <c r="HK45" s="507"/>
      <c r="HL45" s="507"/>
      <c r="HM45" s="507"/>
      <c r="HN45" s="508"/>
      <c r="HO45" s="508"/>
      <c r="HP45" s="507"/>
      <c r="HQ45" s="507"/>
      <c r="HR45" s="507"/>
      <c r="HS45" s="507"/>
      <c r="HT45" s="507"/>
      <c r="HU45" s="507"/>
      <c r="HV45" s="507"/>
      <c r="HW45" s="508"/>
      <c r="HX45" s="508"/>
      <c r="HY45" s="507"/>
      <c r="HZ45" s="507"/>
      <c r="IA45" s="507"/>
      <c r="IB45" s="507"/>
      <c r="IC45" s="507"/>
      <c r="ID45" s="507"/>
      <c r="IE45" s="507"/>
      <c r="IF45" s="508"/>
      <c r="IG45" s="508"/>
      <c r="IH45" s="507"/>
      <c r="II45" s="507"/>
      <c r="IJ45" s="507"/>
      <c r="IK45" s="507"/>
      <c r="IL45" s="507"/>
      <c r="IM45" s="507"/>
      <c r="IN45" s="507"/>
      <c r="IO45" s="508"/>
      <c r="IP45" s="508"/>
      <c r="IQ45" s="507"/>
      <c r="IR45" s="507"/>
    </row>
    <row r="46" spans="1:8" ht="15">
      <c r="A46" s="488"/>
      <c r="B46" s="489"/>
      <c r="C46" s="489" t="s">
        <v>211</v>
      </c>
      <c r="D46" s="489"/>
      <c r="E46" s="489"/>
      <c r="F46" s="489" t="s">
        <v>143</v>
      </c>
      <c r="G46" s="503">
        <f>80000+10000</f>
        <v>90000</v>
      </c>
      <c r="H46" s="493">
        <v>0</v>
      </c>
    </row>
    <row r="47" spans="1:8" ht="15">
      <c r="A47" s="488"/>
      <c r="B47" s="489"/>
      <c r="C47" s="489" t="s">
        <v>212</v>
      </c>
      <c r="D47" s="489"/>
      <c r="E47" s="489"/>
      <c r="F47" s="489" t="s">
        <v>145</v>
      </c>
      <c r="G47" s="499">
        <f>40000</f>
        <v>40000</v>
      </c>
      <c r="H47" s="493"/>
    </row>
    <row r="48" spans="1:8" s="517" customFormat="1" ht="21" customHeight="1" thickBot="1">
      <c r="A48" s="513"/>
      <c r="B48" s="514"/>
      <c r="C48" s="514"/>
      <c r="D48" s="514"/>
      <c r="E48" s="514"/>
      <c r="F48" s="514" t="s">
        <v>344</v>
      </c>
      <c r="G48" s="515"/>
      <c r="H48" s="516">
        <f>G46-G47</f>
        <v>50000</v>
      </c>
    </row>
    <row r="49" spans="1:8" s="484" customFormat="1" ht="21" customHeight="1" thickTop="1">
      <c r="A49" s="483"/>
      <c r="B49" s="518"/>
      <c r="C49" s="518"/>
      <c r="D49" s="518"/>
      <c r="E49" s="518"/>
      <c r="F49" s="518" t="s">
        <v>345</v>
      </c>
      <c r="G49" s="519"/>
      <c r="H49" s="520">
        <f>H33+H40+H44+H48</f>
        <v>1597000</v>
      </c>
    </row>
    <row r="50" spans="1:8" ht="21" customHeight="1">
      <c r="A50" s="488"/>
      <c r="B50" s="489"/>
      <c r="C50" s="489" t="s">
        <v>214</v>
      </c>
      <c r="D50" s="489"/>
      <c r="E50" s="489"/>
      <c r="F50" s="489" t="s">
        <v>346</v>
      </c>
      <c r="G50" s="490"/>
      <c r="H50" s="493">
        <v>707000</v>
      </c>
    </row>
    <row r="51" spans="1:252" s="484" customFormat="1" ht="17.25" customHeight="1" thickBot="1">
      <c r="A51" s="483"/>
      <c r="B51" s="485"/>
      <c r="C51" s="485" t="s">
        <v>216</v>
      </c>
      <c r="D51" s="485"/>
      <c r="E51" s="521"/>
      <c r="F51" s="521" t="s">
        <v>217</v>
      </c>
      <c r="G51" s="486"/>
      <c r="H51" s="506">
        <f>H49-H50</f>
        <v>890000</v>
      </c>
      <c r="I51" s="507"/>
      <c r="J51" s="507"/>
      <c r="K51" s="507"/>
      <c r="L51" s="507"/>
      <c r="M51" s="507"/>
      <c r="N51" s="507"/>
      <c r="O51" s="508"/>
      <c r="P51" s="508"/>
      <c r="Q51" s="507"/>
      <c r="R51" s="507"/>
      <c r="S51" s="507"/>
      <c r="T51" s="507"/>
      <c r="U51" s="507"/>
      <c r="V51" s="507"/>
      <c r="W51" s="507"/>
      <c r="X51" s="508"/>
      <c r="Y51" s="508"/>
      <c r="Z51" s="507"/>
      <c r="AA51" s="507"/>
      <c r="AB51" s="507"/>
      <c r="AC51" s="507"/>
      <c r="AD51" s="507"/>
      <c r="AE51" s="507"/>
      <c r="AF51" s="507"/>
      <c r="AG51" s="508"/>
      <c r="AH51" s="508"/>
      <c r="AI51" s="507"/>
      <c r="AJ51" s="507"/>
      <c r="AK51" s="507"/>
      <c r="AL51" s="507"/>
      <c r="AM51" s="507"/>
      <c r="AN51" s="507"/>
      <c r="AO51" s="507"/>
      <c r="AP51" s="508"/>
      <c r="AQ51" s="508"/>
      <c r="AR51" s="507"/>
      <c r="AS51" s="507"/>
      <c r="AT51" s="507"/>
      <c r="AU51" s="507"/>
      <c r="AV51" s="507"/>
      <c r="AW51" s="507"/>
      <c r="AX51" s="507"/>
      <c r="AY51" s="508"/>
      <c r="AZ51" s="508"/>
      <c r="BA51" s="507"/>
      <c r="BB51" s="507"/>
      <c r="BC51" s="507"/>
      <c r="BD51" s="507"/>
      <c r="BE51" s="507"/>
      <c r="BF51" s="507"/>
      <c r="BG51" s="507"/>
      <c r="BH51" s="508"/>
      <c r="BI51" s="508"/>
      <c r="BJ51" s="507"/>
      <c r="BK51" s="507"/>
      <c r="BL51" s="507"/>
      <c r="BM51" s="507"/>
      <c r="BN51" s="507"/>
      <c r="BO51" s="507"/>
      <c r="BP51" s="507"/>
      <c r="BQ51" s="508"/>
      <c r="BR51" s="508"/>
      <c r="BS51" s="507"/>
      <c r="BT51" s="507"/>
      <c r="BU51" s="507"/>
      <c r="BV51" s="507"/>
      <c r="BW51" s="507"/>
      <c r="BX51" s="507"/>
      <c r="BY51" s="507"/>
      <c r="BZ51" s="508"/>
      <c r="CA51" s="508"/>
      <c r="CB51" s="507"/>
      <c r="CC51" s="507"/>
      <c r="CD51" s="507"/>
      <c r="CE51" s="507"/>
      <c r="CF51" s="507"/>
      <c r="CG51" s="507"/>
      <c r="CH51" s="507"/>
      <c r="CI51" s="508"/>
      <c r="CJ51" s="508"/>
      <c r="CK51" s="507"/>
      <c r="CL51" s="507"/>
      <c r="CM51" s="507"/>
      <c r="CN51" s="507"/>
      <c r="CO51" s="507"/>
      <c r="CP51" s="507"/>
      <c r="CQ51" s="507"/>
      <c r="CR51" s="508"/>
      <c r="CS51" s="508"/>
      <c r="CT51" s="507"/>
      <c r="CU51" s="507"/>
      <c r="CV51" s="507"/>
      <c r="CW51" s="507"/>
      <c r="CX51" s="507"/>
      <c r="CY51" s="507"/>
      <c r="CZ51" s="507"/>
      <c r="DA51" s="508"/>
      <c r="DB51" s="508"/>
      <c r="DC51" s="507"/>
      <c r="DD51" s="507"/>
      <c r="DE51" s="507"/>
      <c r="DF51" s="507"/>
      <c r="DG51" s="507"/>
      <c r="DH51" s="507"/>
      <c r="DI51" s="507"/>
      <c r="DJ51" s="508"/>
      <c r="DK51" s="508"/>
      <c r="DL51" s="507"/>
      <c r="DM51" s="507"/>
      <c r="DN51" s="507"/>
      <c r="DO51" s="507"/>
      <c r="DP51" s="507"/>
      <c r="DQ51" s="507"/>
      <c r="DR51" s="507"/>
      <c r="DS51" s="508"/>
      <c r="DT51" s="508"/>
      <c r="DU51" s="507"/>
      <c r="DV51" s="507"/>
      <c r="DW51" s="507"/>
      <c r="DX51" s="507"/>
      <c r="DY51" s="507"/>
      <c r="DZ51" s="507"/>
      <c r="EA51" s="507"/>
      <c r="EB51" s="508"/>
      <c r="EC51" s="508"/>
      <c r="ED51" s="507"/>
      <c r="EE51" s="507"/>
      <c r="EF51" s="507"/>
      <c r="EG51" s="507"/>
      <c r="EH51" s="507"/>
      <c r="EI51" s="507"/>
      <c r="EJ51" s="507"/>
      <c r="EK51" s="508"/>
      <c r="EL51" s="508"/>
      <c r="EM51" s="507"/>
      <c r="EN51" s="507"/>
      <c r="EO51" s="507"/>
      <c r="EP51" s="507"/>
      <c r="EQ51" s="507"/>
      <c r="ER51" s="507"/>
      <c r="ES51" s="507"/>
      <c r="ET51" s="508"/>
      <c r="EU51" s="508"/>
      <c r="EV51" s="507"/>
      <c r="EW51" s="507"/>
      <c r="EX51" s="507"/>
      <c r="EY51" s="507"/>
      <c r="EZ51" s="507"/>
      <c r="FA51" s="507"/>
      <c r="FB51" s="507"/>
      <c r="FC51" s="508"/>
      <c r="FD51" s="508"/>
      <c r="FE51" s="507"/>
      <c r="FF51" s="507"/>
      <c r="FG51" s="507"/>
      <c r="FH51" s="507"/>
      <c r="FI51" s="507"/>
      <c r="FJ51" s="507"/>
      <c r="FK51" s="507"/>
      <c r="FL51" s="508"/>
      <c r="FM51" s="508"/>
      <c r="FN51" s="507"/>
      <c r="FO51" s="507"/>
      <c r="FP51" s="507"/>
      <c r="FQ51" s="507"/>
      <c r="FR51" s="507"/>
      <c r="FS51" s="507"/>
      <c r="FT51" s="507"/>
      <c r="FU51" s="508"/>
      <c r="FV51" s="508"/>
      <c r="FW51" s="507"/>
      <c r="FX51" s="507"/>
      <c r="FY51" s="507"/>
      <c r="FZ51" s="507"/>
      <c r="GA51" s="507"/>
      <c r="GB51" s="507"/>
      <c r="GC51" s="507"/>
      <c r="GD51" s="508"/>
      <c r="GE51" s="508"/>
      <c r="GF51" s="507"/>
      <c r="GG51" s="507"/>
      <c r="GH51" s="507"/>
      <c r="GI51" s="507"/>
      <c r="GJ51" s="507"/>
      <c r="GK51" s="507"/>
      <c r="GL51" s="507"/>
      <c r="GM51" s="508"/>
      <c r="GN51" s="508"/>
      <c r="GO51" s="507"/>
      <c r="GP51" s="507"/>
      <c r="GQ51" s="507"/>
      <c r="GR51" s="507"/>
      <c r="GS51" s="507"/>
      <c r="GT51" s="507"/>
      <c r="GU51" s="507"/>
      <c r="GV51" s="508"/>
      <c r="GW51" s="508"/>
      <c r="GX51" s="507"/>
      <c r="GY51" s="507"/>
      <c r="GZ51" s="507"/>
      <c r="HA51" s="507"/>
      <c r="HB51" s="507"/>
      <c r="HC51" s="507"/>
      <c r="HD51" s="507"/>
      <c r="HE51" s="508"/>
      <c r="HF51" s="508"/>
      <c r="HG51" s="507"/>
      <c r="HH51" s="507"/>
      <c r="HI51" s="507"/>
      <c r="HJ51" s="507"/>
      <c r="HK51" s="507"/>
      <c r="HL51" s="507"/>
      <c r="HM51" s="507"/>
      <c r="HN51" s="508"/>
      <c r="HO51" s="508"/>
      <c r="HP51" s="507"/>
      <c r="HQ51" s="507"/>
      <c r="HR51" s="507"/>
      <c r="HS51" s="507"/>
      <c r="HT51" s="507"/>
      <c r="HU51" s="507"/>
      <c r="HV51" s="507"/>
      <c r="HW51" s="508"/>
      <c r="HX51" s="508"/>
      <c r="HY51" s="507"/>
      <c r="HZ51" s="507"/>
      <c r="IA51" s="507"/>
      <c r="IB51" s="507"/>
      <c r="IC51" s="507"/>
      <c r="ID51" s="507"/>
      <c r="IE51" s="507"/>
      <c r="IF51" s="508"/>
      <c r="IG51" s="508"/>
      <c r="IH51" s="507"/>
      <c r="II51" s="507"/>
      <c r="IJ51" s="507"/>
      <c r="IK51" s="507"/>
      <c r="IL51" s="507"/>
      <c r="IM51" s="507"/>
      <c r="IN51" s="507"/>
      <c r="IO51" s="508"/>
      <c r="IP51" s="508"/>
      <c r="IQ51" s="507"/>
      <c r="IR51" s="507"/>
    </row>
    <row r="52" spans="2:7" ht="15.75" thickTop="1">
      <c r="B52" s="522"/>
      <c r="C52" s="522"/>
      <c r="D52" s="522"/>
      <c r="E52" s="489"/>
      <c r="G52" s="523"/>
    </row>
  </sheetData>
  <sheetProtection/>
  <mergeCells count="2">
    <mergeCell ref="B1:H1"/>
    <mergeCell ref="G2:H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8">
      <selection activeCell="C29" sqref="C29"/>
    </sheetView>
  </sheetViews>
  <sheetFormatPr defaultColWidth="9.140625" defaultRowHeight="12.75"/>
  <cols>
    <col min="1" max="1" width="3.421875" style="5" customWidth="1"/>
    <col min="2" max="2" width="26.28125" style="5" customWidth="1"/>
    <col min="3" max="4" width="10.28125" style="5" customWidth="1"/>
    <col min="5" max="5" width="4.140625" style="5" customWidth="1"/>
    <col min="6" max="6" width="21.7109375" style="5" customWidth="1"/>
    <col min="7" max="8" width="10.7109375" style="5" customWidth="1"/>
    <col min="9" max="16384" width="9.140625" style="5" customWidth="1"/>
  </cols>
  <sheetData>
    <row r="1" spans="1:9" ht="16.5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8" s="4" customFormat="1" ht="13.5" thickBot="1" thickTop="1">
      <c r="A2" s="6"/>
      <c r="B2" s="7" t="s">
        <v>1</v>
      </c>
      <c r="C2" s="8" t="s">
        <v>2</v>
      </c>
      <c r="D2" s="9" t="s">
        <v>3</v>
      </c>
      <c r="E2" s="10"/>
      <c r="F2" s="11" t="s">
        <v>4</v>
      </c>
      <c r="G2" s="12" t="s">
        <v>2</v>
      </c>
      <c r="H2" s="13" t="s">
        <v>3</v>
      </c>
    </row>
    <row r="3" spans="1:8" s="20" customFormat="1" ht="12.75" thickTop="1">
      <c r="A3" s="14"/>
      <c r="B3" s="15" t="s">
        <v>5</v>
      </c>
      <c r="C3" s="16"/>
      <c r="D3" s="17"/>
      <c r="E3" s="18"/>
      <c r="F3" s="17" t="s">
        <v>6</v>
      </c>
      <c r="G3" s="16"/>
      <c r="H3" s="19"/>
    </row>
    <row r="4" spans="1:8" s="20" customFormat="1" ht="12">
      <c r="A4" s="14"/>
      <c r="B4" s="21" t="s">
        <v>7</v>
      </c>
      <c r="C4" s="16"/>
      <c r="D4" s="18"/>
      <c r="E4" s="17"/>
      <c r="F4" s="17"/>
      <c r="G4" s="16"/>
      <c r="H4" s="19"/>
    </row>
    <row r="5" spans="1:8" s="20" customFormat="1" ht="12">
      <c r="A5" s="14"/>
      <c r="B5" s="15" t="s">
        <v>8</v>
      </c>
      <c r="C5" s="22">
        <f>'[1]PIANOCONTI'!C9+'[1]PIANOCONTI'!C10-'[1]PIANOCONTI'!C17-'[1]PIANOCONTI'!C18</f>
        <v>0</v>
      </c>
      <c r="D5" s="23">
        <f>'[1]PIANOCONTI'!D9+'[1]PIANOCONTI'!D10-'[1]PIANOCONTI'!D17-'[1]PIANOCONTI'!D18</f>
        <v>0</v>
      </c>
      <c r="E5" s="24"/>
      <c r="F5" s="17" t="s">
        <v>9</v>
      </c>
      <c r="G5" s="22">
        <f>'[1]PIANOCONTI'!C99</f>
        <v>0</v>
      </c>
      <c r="H5" s="25">
        <f>'[1]PIANOCONTI'!D99</f>
        <v>0</v>
      </c>
    </row>
    <row r="6" spans="1:8" s="20" customFormat="1" ht="12">
      <c r="A6" s="14"/>
      <c r="B6" s="15" t="s">
        <v>10</v>
      </c>
      <c r="C6" s="22">
        <f>'[1]PIANOCONTI'!C11+'[1]PIANOCONTI'!C12-'[1]PIANOCONTI'!C19-'[1]PIANOCONTI'!C20</f>
        <v>0</v>
      </c>
      <c r="D6" s="23">
        <f>'[1]PIANOCONTI'!D11+'[1]PIANOCONTI'!D12-'[1]PIANOCONTI'!D19-'[1]PIANOCONTI'!D20</f>
        <v>0</v>
      </c>
      <c r="E6" s="24"/>
      <c r="F6" s="17" t="s">
        <v>11</v>
      </c>
      <c r="G6" s="22">
        <f>'[1]PIANOCONTI'!C100</f>
        <v>0</v>
      </c>
      <c r="H6" s="25">
        <f>'[1]PIANOCONTI'!D100</f>
        <v>0</v>
      </c>
    </row>
    <row r="7" spans="1:8" s="20" customFormat="1" ht="12">
      <c r="A7" s="14"/>
      <c r="B7" s="15" t="s">
        <v>12</v>
      </c>
      <c r="C7" s="22">
        <f>'[1]PIANOCONTI'!C13+'[1]PIANOCONTI'!C14-'[1]PIANOCONTI'!C21-'[1]PIANOCONTI'!C22</f>
        <v>0</v>
      </c>
      <c r="D7" s="23">
        <f>'[1]PIANOCONTI'!D13+'[1]PIANOCONTI'!D14-'[1]PIANOCONTI'!D21-'[1]PIANOCONTI'!D22</f>
        <v>0</v>
      </c>
      <c r="E7" s="24"/>
      <c r="F7" s="17" t="s">
        <v>13</v>
      </c>
      <c r="G7" s="22">
        <f>'[1]PIANOCONTI'!C101</f>
        <v>0</v>
      </c>
      <c r="H7" s="25">
        <f>'[1]PIANOCONTI'!D101</f>
        <v>0</v>
      </c>
    </row>
    <row r="8" spans="1:8" s="20" customFormat="1" ht="12">
      <c r="A8" s="14"/>
      <c r="B8" s="15" t="s">
        <v>14</v>
      </c>
      <c r="C8" s="22">
        <f>'[1]PIANOCONTI'!C15-'[1]PIANOCONTI'!C23</f>
        <v>0</v>
      </c>
      <c r="D8" s="23">
        <f>'[1]PIANOCONTI'!D15-'[1]PIANOCONTI'!D23</f>
        <v>0</v>
      </c>
      <c r="E8" s="24"/>
      <c r="F8" s="17" t="s">
        <v>15</v>
      </c>
      <c r="G8" s="22">
        <f>'[1]PIANOCONTI'!C102</f>
        <v>0</v>
      </c>
      <c r="H8" s="25">
        <f>'[1]PIANOCONTI'!D102</f>
        <v>0</v>
      </c>
    </row>
    <row r="9" spans="1:8" s="20" customFormat="1" ht="12">
      <c r="A9" s="14"/>
      <c r="B9" s="15" t="s">
        <v>16</v>
      </c>
      <c r="C9" s="22">
        <f>'[1]PIANOCONTI'!C16-'[1]PIANOCONTI'!C24</f>
        <v>0</v>
      </c>
      <c r="D9" s="23">
        <f>'[1]PIANOCONTI'!D16-'[1]PIANOCONTI'!D24</f>
        <v>0</v>
      </c>
      <c r="E9" s="24"/>
      <c r="F9" s="17" t="s">
        <v>17</v>
      </c>
      <c r="G9" s="22">
        <f>'[1]PIANOCONTI'!C103</f>
        <v>0</v>
      </c>
      <c r="H9" s="25">
        <f>'[1]PIANOCONTI'!D103</f>
        <v>0</v>
      </c>
    </row>
    <row r="10" spans="1:8" s="20" customFormat="1" ht="12">
      <c r="A10" s="14"/>
      <c r="B10" s="15" t="s">
        <v>18</v>
      </c>
      <c r="C10" s="22">
        <f>'[1]PIANOCONTI'!C25+'[1]PIANOCONTI'!C26</f>
        <v>0</v>
      </c>
      <c r="D10" s="23">
        <f>'[1]PIANOCONTI'!D25+'[1]PIANOCONTI'!D26</f>
        <v>0</v>
      </c>
      <c r="E10" s="24"/>
      <c r="F10" s="17" t="s">
        <v>19</v>
      </c>
      <c r="G10" s="22">
        <f>'[1]PIANOCONTI'!C104</f>
        <v>0</v>
      </c>
      <c r="H10" s="25">
        <f>'[1]PIANOCONTI'!D104</f>
        <v>0</v>
      </c>
    </row>
    <row r="11" spans="1:8" s="20" customFormat="1" ht="12">
      <c r="A11" s="14"/>
      <c r="B11" s="15" t="s">
        <v>20</v>
      </c>
      <c r="C11" s="26">
        <f>'[1]PIANOCONTI'!C27</f>
        <v>0</v>
      </c>
      <c r="D11" s="27">
        <f>'[1]PIANOCONTI'!D27</f>
        <v>0</v>
      </c>
      <c r="E11" s="24"/>
      <c r="F11" s="17" t="s">
        <v>21</v>
      </c>
      <c r="G11" s="22">
        <f>'[1]PIANOCONTI'!C105+'[1]PIANOCONTI'!C106+'[1]PIANOCONTI'!C107+'[1]PIANOCONTI'!C108</f>
        <v>0</v>
      </c>
      <c r="H11" s="25">
        <f>'[1]PIANOCONTI'!D105+'[1]PIANOCONTI'!D106+'[1]PIANOCONTI'!D107+'[1]PIANOCONTI'!D108</f>
        <v>0</v>
      </c>
    </row>
    <row r="12" spans="1:8" s="20" customFormat="1" ht="12">
      <c r="A12" s="14"/>
      <c r="B12" s="21" t="s">
        <v>22</v>
      </c>
      <c r="C12" s="28">
        <f>'[1]CLASS.CREDITI E DEBITI'!E68</f>
        <v>0</v>
      </c>
      <c r="D12" s="29">
        <f>'[1]CLASS.CREDITI E DEBITI'!H68</f>
        <v>0</v>
      </c>
      <c r="E12" s="24"/>
      <c r="F12" s="17" t="s">
        <v>23</v>
      </c>
      <c r="G12" s="22">
        <f>'[1]PIANOCONTI'!C109-'[1]PIANOCONTI'!C110</f>
        <v>0</v>
      </c>
      <c r="H12" s="25">
        <f>'[1]PIANOCONTI'!D109-'[1]PIANOCONTI'!D110</f>
        <v>0</v>
      </c>
    </row>
    <row r="13" spans="1:8" s="20" customFormat="1" ht="12.75" thickBot="1">
      <c r="A13" s="14"/>
      <c r="B13" s="21" t="s">
        <v>24</v>
      </c>
      <c r="C13" s="30">
        <f>SUM(C5:C12)</f>
        <v>0</v>
      </c>
      <c r="D13" s="31">
        <f>SUM(D5:D12)</f>
        <v>0</v>
      </c>
      <c r="E13" s="32"/>
      <c r="F13" s="17" t="s">
        <v>25</v>
      </c>
      <c r="G13" s="22">
        <f>'[1]CLASS.CREDITI E DEBITI'!C61-'[1]CLASS.CREDITI E DEBITI'!E61</f>
        <v>0</v>
      </c>
      <c r="H13" s="25">
        <f>'[1]CLASS.CREDITI E DEBITI'!F61-'[1]CLASS.CREDITI E DEBITI'!H61</f>
        <v>0</v>
      </c>
    </row>
    <row r="14" spans="1:8" s="20" customFormat="1" ht="12.75" thickTop="1">
      <c r="A14" s="14"/>
      <c r="B14" s="15" t="s">
        <v>26</v>
      </c>
      <c r="C14" s="16"/>
      <c r="D14" s="17"/>
      <c r="E14" s="17"/>
      <c r="F14" s="17"/>
      <c r="G14" s="33"/>
      <c r="H14" s="34"/>
    </row>
    <row r="15" spans="1:8" s="20" customFormat="1" ht="12.75" thickBot="1">
      <c r="A15" s="14"/>
      <c r="B15" s="15" t="s">
        <v>27</v>
      </c>
      <c r="C15" s="22">
        <f>'[1]PIANOCONTI'!C28-'[1]PIANOCONTI'!C36</f>
        <v>0</v>
      </c>
      <c r="D15" s="23">
        <f>'[1]PIANOCONTI'!D28-'[1]PIANOCONTI'!D36</f>
        <v>0</v>
      </c>
      <c r="E15" s="17"/>
      <c r="F15" s="17" t="s">
        <v>24</v>
      </c>
      <c r="G15" s="35">
        <f>SUM(G5:G14)</f>
        <v>0</v>
      </c>
      <c r="H15" s="36">
        <f>SUM(H5:H14)</f>
        <v>0</v>
      </c>
    </row>
    <row r="16" spans="1:8" s="20" customFormat="1" ht="12.75" thickTop="1">
      <c r="A16" s="14"/>
      <c r="B16" s="15" t="s">
        <v>28</v>
      </c>
      <c r="C16" s="22">
        <f>'[1]PIANOCONTI'!C29-'[1]PIANOCONTI'!C37</f>
        <v>0</v>
      </c>
      <c r="D16" s="23">
        <f>'[1]PIANOCONTI'!D29-'[1]PIANOCONTI'!D37</f>
        <v>0</v>
      </c>
      <c r="E16" s="17"/>
      <c r="F16" s="17"/>
      <c r="G16" s="37"/>
      <c r="H16" s="38"/>
    </row>
    <row r="17" spans="1:8" s="20" customFormat="1" ht="12">
      <c r="A17" s="14"/>
      <c r="B17" s="15" t="s">
        <v>29</v>
      </c>
      <c r="C17" s="22">
        <f>'[1]PIANOCONTI'!C30+'[1]PIANOCONTI'!C31-'[1]PIANOCONTI'!C38-'[1]PIANOCONTI'!C39</f>
        <v>0</v>
      </c>
      <c r="D17" s="23">
        <f>'[1]PIANOCONTI'!D30+'[1]PIANOCONTI'!D31-'[1]PIANOCONTI'!D38-'[1]PIANOCONTI'!D39</f>
        <v>0</v>
      </c>
      <c r="E17" s="17"/>
      <c r="F17" s="17" t="s">
        <v>30</v>
      </c>
      <c r="G17" s="37"/>
      <c r="H17" s="38"/>
    </row>
    <row r="18" spans="1:8" s="20" customFormat="1" ht="12">
      <c r="A18" s="14"/>
      <c r="B18" s="15" t="s">
        <v>31</v>
      </c>
      <c r="C18" s="39">
        <f>'[1]PIANOCONTI'!C32+'[1]PIANOCONTI'!C33+'[1]PIANOCONTI'!C34+'[1]PIANOCONTI'!C35-'[1]PIANOCONTI'!C40-'[1]PIANOCONTI'!C41-'[1]PIANOCONTI'!C42-'[1]PIANOCONTI'!C43</f>
        <v>0</v>
      </c>
      <c r="D18" s="40">
        <f>'[1]PIANOCONTI'!D32+'[1]PIANOCONTI'!D33+'[1]PIANOCONTI'!D34+'[1]PIANOCONTI'!D35-'[1]PIANOCONTI'!D40-'[1]PIANOCONTI'!D41-'[1]PIANOCONTI'!D42-'[1]PIANOCONTI'!D43</f>
        <v>0</v>
      </c>
      <c r="E18" s="17"/>
      <c r="F18" s="17" t="s">
        <v>32</v>
      </c>
      <c r="G18" s="26">
        <f>'[1]CLASS.CREDITI E DEBITI'!E34+'[1]CLASS.CREDITI E DEBITI'!E35</f>
        <v>0</v>
      </c>
      <c r="H18" s="41">
        <f>'[1]CLASS.CREDITI E DEBITI'!H34+'[1]CLASS.CREDITI E DEBITI'!H35</f>
        <v>0</v>
      </c>
    </row>
    <row r="19" spans="1:8" s="20" customFormat="1" ht="12">
      <c r="A19" s="14"/>
      <c r="B19" s="15" t="s">
        <v>33</v>
      </c>
      <c r="C19" s="26">
        <f>'[1]PIANOCONTI'!C44+'[1]PIANOCONTI'!C45</f>
        <v>0</v>
      </c>
      <c r="D19" s="27">
        <f>'[1]PIANOCONTI'!D44+'[1]PIANOCONTI'!D45</f>
        <v>0</v>
      </c>
      <c r="E19" s="18"/>
      <c r="F19" s="17" t="s">
        <v>34</v>
      </c>
      <c r="G19" s="26">
        <f>'[1]CLASS.CREDITI E DEBITI'!E26+'[1]CLASS.CREDITI E DEBITI'!E27</f>
        <v>0</v>
      </c>
      <c r="H19" s="41">
        <f>'[1]CLASS.CREDITI E DEBITI'!H26+'[1]CLASS.CREDITI E DEBITI'!H27</f>
        <v>0</v>
      </c>
    </row>
    <row r="20" spans="1:8" s="20" customFormat="1" ht="12">
      <c r="A20" s="14"/>
      <c r="B20" s="15"/>
      <c r="C20" s="28"/>
      <c r="D20" s="40"/>
      <c r="E20" s="18"/>
      <c r="F20" s="17" t="s">
        <v>35</v>
      </c>
      <c r="G20" s="26">
        <f>'[1]CLASS.CREDITI E DEBITI'!E29+'[1]CLASS.CREDITI E DEBITI'!E30</f>
        <v>0</v>
      </c>
      <c r="H20" s="41">
        <f>'[1]CLASS.CREDITI E DEBITI'!H29+'[1]CLASS.CREDITI E DEBITI'!H30</f>
        <v>0</v>
      </c>
    </row>
    <row r="21" spans="1:8" s="20" customFormat="1" ht="12.75" thickBot="1">
      <c r="A21" s="14"/>
      <c r="B21" s="15" t="s">
        <v>24</v>
      </c>
      <c r="C21" s="30">
        <f>SUM(C15:C19)</f>
        <v>0</v>
      </c>
      <c r="D21" s="31">
        <f>SUM(D15:D19)</f>
        <v>0</v>
      </c>
      <c r="E21" s="18"/>
      <c r="F21" s="17" t="s">
        <v>36</v>
      </c>
      <c r="G21" s="22">
        <f>'[1]CLASS.CREDITI E DEBITI'!E28+'[1]CLASS.CREDITI E DEBITI'!E36</f>
        <v>0</v>
      </c>
      <c r="H21" s="25">
        <f>'[1]CLASS.CREDITI E DEBITI'!H28+'[1]CLASS.CREDITI E DEBITI'!H36</f>
        <v>0</v>
      </c>
    </row>
    <row r="22" spans="1:8" s="20" customFormat="1" ht="12.75" thickTop="1">
      <c r="A22" s="14"/>
      <c r="B22" s="15" t="s">
        <v>37</v>
      </c>
      <c r="C22" s="37"/>
      <c r="D22" s="42"/>
      <c r="E22" s="17"/>
      <c r="F22" s="17" t="s">
        <v>38</v>
      </c>
      <c r="G22" s="26">
        <f>'[1]CLASS.CREDITI E DEBITI'!E31</f>
        <v>0</v>
      </c>
      <c r="H22" s="41">
        <f>'[1]CLASS.CREDITI E DEBITI'!H31</f>
        <v>0</v>
      </c>
    </row>
    <row r="23" spans="1:8" s="20" customFormat="1" ht="12">
      <c r="A23" s="14"/>
      <c r="B23" s="15" t="s">
        <v>39</v>
      </c>
      <c r="C23" s="22">
        <f>'[1]CLASS.CREDITI E DEBITI'!E11</f>
        <v>0</v>
      </c>
      <c r="D23" s="23">
        <f>'[1]CLASS.CREDITI E DEBITI'!H11</f>
        <v>0</v>
      </c>
      <c r="E23" s="17"/>
      <c r="F23" s="17" t="s">
        <v>40</v>
      </c>
      <c r="G23" s="26">
        <f>'[1]CLASS.CREDITI E DEBITI'!E37+'[1]CLASS.CREDITI E DEBITI'!E38+'[1]CLASS.CREDITI E DEBITI'!E39</f>
        <v>0</v>
      </c>
      <c r="H23" s="41">
        <f>'[1]CLASS.CREDITI E DEBITI'!H38+'[1]CLASS.CREDITI E DEBITI'!H39+'[1]CLASS.CREDITI E DEBITI'!H37</f>
        <v>0</v>
      </c>
    </row>
    <row r="24" spans="1:8" s="20" customFormat="1" ht="12">
      <c r="A24" s="14"/>
      <c r="B24" s="15" t="s">
        <v>41</v>
      </c>
      <c r="C24" s="22">
        <f>'[1]CLASS.CREDITI E DEBITI'!E12</f>
        <v>0</v>
      </c>
      <c r="D24" s="23">
        <f>'[1]CLASS.CREDITI E DEBITI'!H12</f>
        <v>0</v>
      </c>
      <c r="E24" s="17"/>
      <c r="F24" s="17" t="s">
        <v>42</v>
      </c>
      <c r="G24" s="37">
        <f>'[1]CLASS.CREDITI E DEBITI'!E45</f>
        <v>0</v>
      </c>
      <c r="H24" s="34">
        <f>'[1]CLASS.CREDITI E DEBITI'!H45</f>
        <v>0</v>
      </c>
    </row>
    <row r="25" spans="1:8" s="20" customFormat="1" ht="12.75" thickBot="1">
      <c r="A25" s="14"/>
      <c r="B25" s="15" t="s">
        <v>43</v>
      </c>
      <c r="C25" s="22">
        <f>'[1]CLASS.CREDITI E DEBITI'!E13</f>
        <v>0</v>
      </c>
      <c r="D25" s="23">
        <f>'[1]CLASS.CREDITI E DEBITI'!H13</f>
        <v>0</v>
      </c>
      <c r="E25" s="17"/>
      <c r="F25" s="17" t="s">
        <v>24</v>
      </c>
      <c r="G25" s="35">
        <f>SUM(G18:G24)</f>
        <v>0</v>
      </c>
      <c r="H25" s="36">
        <f>SUM(H18:H24)</f>
        <v>0</v>
      </c>
    </row>
    <row r="26" spans="1:8" s="20" customFormat="1" ht="12.75" thickTop="1">
      <c r="A26" s="14"/>
      <c r="B26" s="15" t="s">
        <v>44</v>
      </c>
      <c r="C26" s="26">
        <f>'[1]CLASS.CREDITI E DEBITI'!E14</f>
        <v>0</v>
      </c>
      <c r="D26" s="27">
        <f>'[1]CLASS.CREDITI E DEBITI'!H14</f>
        <v>0</v>
      </c>
      <c r="E26" s="17"/>
      <c r="F26" s="17"/>
      <c r="G26" s="37"/>
      <c r="H26" s="38"/>
    </row>
    <row r="27" spans="1:8" s="20" customFormat="1" ht="12">
      <c r="A27" s="14"/>
      <c r="B27" s="15" t="s">
        <v>45</v>
      </c>
      <c r="C27" s="43">
        <f>'[1]CLASS.CREDITI E DEBITI'!E16+'[1]CLASS.CREDITI E DEBITI'!E17+'[1]CLASS.CREDITI E DEBITI'!E18</f>
        <v>0</v>
      </c>
      <c r="D27" s="44">
        <f>'[1]CLASS.CREDITI E DEBITI'!H16+'[1]CLASS.CREDITI E DEBITI'!H17+'[1]CLASS.CREDITI E DEBITI'!H18</f>
        <v>0</v>
      </c>
      <c r="E27" s="18"/>
      <c r="F27" s="17"/>
      <c r="G27" s="43"/>
      <c r="H27" s="34"/>
    </row>
    <row r="28" spans="1:8" s="20" customFormat="1" ht="12.75" thickBot="1">
      <c r="A28" s="14"/>
      <c r="B28" s="15"/>
      <c r="C28" s="35">
        <f>SUM(C23:C27)</f>
        <v>0</v>
      </c>
      <c r="D28" s="31">
        <f>SUM(D23:D27)</f>
        <v>0</v>
      </c>
      <c r="E28" s="17"/>
      <c r="F28" s="17"/>
      <c r="G28" s="37"/>
      <c r="H28" s="38"/>
    </row>
    <row r="29" spans="1:8" s="20" customFormat="1" ht="12.75" thickTop="1">
      <c r="A29" s="14"/>
      <c r="B29" s="15"/>
      <c r="C29" s="37"/>
      <c r="D29" s="42"/>
      <c r="E29" s="17"/>
      <c r="F29" s="17"/>
      <c r="G29" s="37"/>
      <c r="H29" s="38"/>
    </row>
    <row r="30" spans="1:8" s="20" customFormat="1" ht="12.75" thickBot="1">
      <c r="A30" s="14"/>
      <c r="B30" s="15" t="s">
        <v>46</v>
      </c>
      <c r="C30" s="35">
        <f>C28+C21+C13</f>
        <v>0</v>
      </c>
      <c r="D30" s="31">
        <f>D28+D21+D13</f>
        <v>0</v>
      </c>
      <c r="E30" s="17"/>
      <c r="F30" s="17" t="s">
        <v>47</v>
      </c>
      <c r="G30" s="37"/>
      <c r="H30" s="38"/>
    </row>
    <row r="31" spans="1:8" s="20" customFormat="1" ht="12.75" thickTop="1">
      <c r="A31" s="14"/>
      <c r="B31" s="15"/>
      <c r="C31" s="37"/>
      <c r="D31" s="42"/>
      <c r="E31" s="17"/>
      <c r="F31" s="17"/>
      <c r="G31" s="37"/>
      <c r="H31" s="38"/>
    </row>
    <row r="32" spans="1:8" s="20" customFormat="1" ht="12">
      <c r="A32" s="14"/>
      <c r="B32" s="15" t="s">
        <v>48</v>
      </c>
      <c r="C32" s="37"/>
      <c r="D32" s="42"/>
      <c r="E32" s="17"/>
      <c r="F32" s="17" t="s">
        <v>49</v>
      </c>
      <c r="G32" s="22">
        <f>'[1]CLASS.CREDITI E DEBITI'!D29+'[1]CLASS.CREDITI E DEBITI'!D30</f>
        <v>0</v>
      </c>
      <c r="H32" s="25">
        <f>'[1]CLASS.CREDITI E DEBITI'!G29+'[1]CLASS.CREDITI E DEBITI'!G30</f>
        <v>0</v>
      </c>
    </row>
    <row r="33" spans="1:8" s="20" customFormat="1" ht="12">
      <c r="A33" s="14"/>
      <c r="B33" s="15" t="s">
        <v>50</v>
      </c>
      <c r="C33" s="37"/>
      <c r="D33" s="42"/>
      <c r="E33" s="45"/>
      <c r="F33" s="17" t="s">
        <v>51</v>
      </c>
      <c r="G33" s="22">
        <f>'[1]CLASS.CREDITI E DEBITI'!D26+'[1]CLASS.CREDITI E DEBITI'!D27</f>
        <v>0</v>
      </c>
      <c r="H33" s="25">
        <f>'[1]CLASS.CREDITI E DEBITI'!G26+'[1]CLASS.CREDITI E DEBITI'!G27</f>
        <v>0</v>
      </c>
    </row>
    <row r="34" spans="1:8" s="20" customFormat="1" ht="12">
      <c r="A34" s="14"/>
      <c r="B34" s="15" t="s">
        <v>52</v>
      </c>
      <c r="C34" s="22">
        <f>'[1]PIANOCONTI'!C52+'[1]PIANOCONTI'!C53+'[1]PIANOCONTI'!C54</f>
        <v>0</v>
      </c>
      <c r="D34" s="23">
        <f>'[1]PIANOCONTI'!D52+'[1]PIANOCONTI'!D53+'[1]PIANOCONTI'!D54</f>
        <v>0</v>
      </c>
      <c r="E34" s="45"/>
      <c r="F34" s="17" t="s">
        <v>32</v>
      </c>
      <c r="G34" s="22">
        <f>'[1]CLASS.CREDITI E DEBITI'!D34+'[1]CLASS.CREDITI E DEBITI'!D35</f>
        <v>0</v>
      </c>
      <c r="H34" s="25">
        <f>'[1]CLASS.CREDITI E DEBITI'!G34+'[1]CLASS.CREDITI E DEBITI'!G35</f>
        <v>0</v>
      </c>
    </row>
    <row r="35" spans="1:8" s="20" customFormat="1" ht="12">
      <c r="A35" s="14"/>
      <c r="B35" s="15" t="s">
        <v>53</v>
      </c>
      <c r="C35" s="22">
        <f>'[1]PIANOCONTI'!C55+'[1]PIANOCONTI'!C56</f>
        <v>0</v>
      </c>
      <c r="D35" s="23">
        <f>'[1]PIANOCONTI'!D55+'[1]PIANOCONTI'!D56</f>
        <v>0</v>
      </c>
      <c r="E35" s="17"/>
      <c r="F35" s="17" t="s">
        <v>36</v>
      </c>
      <c r="G35" s="22">
        <f>'[1]CLASS.CREDITI E DEBITI'!D28+'[1]CLASS.CREDITI E DEBITI'!D36</f>
        <v>0</v>
      </c>
      <c r="H35" s="25">
        <f>'[1]CLASS.CREDITI E DEBITI'!G28+'[1]CLASS.CREDITI E DEBITI'!G36</f>
        <v>0</v>
      </c>
    </row>
    <row r="36" spans="1:8" s="20" customFormat="1" ht="12">
      <c r="A36" s="14"/>
      <c r="B36" s="15" t="s">
        <v>54</v>
      </c>
      <c r="C36" s="22">
        <f>'[1]PIANOCONTI'!C57</f>
        <v>0</v>
      </c>
      <c r="D36" s="23">
        <f>'[1]PIANOCONTI'!D57</f>
        <v>0</v>
      </c>
      <c r="E36" s="17"/>
      <c r="F36" s="17" t="s">
        <v>38</v>
      </c>
      <c r="G36" s="22">
        <f>'[1]CLASS.CREDITI E DEBITI'!D31</f>
        <v>0</v>
      </c>
      <c r="H36" s="25">
        <f>'[1]CLASS.CREDITI E DEBITI'!G31</f>
        <v>0</v>
      </c>
    </row>
    <row r="37" spans="1:8" s="20" customFormat="1" ht="12">
      <c r="A37" s="14"/>
      <c r="B37" s="15" t="s">
        <v>55</v>
      </c>
      <c r="C37" s="22">
        <f>'[1]PIANOCONTI'!C58</f>
        <v>0</v>
      </c>
      <c r="D37" s="23">
        <f>'[1]PIANOCONTI'!D58</f>
        <v>0</v>
      </c>
      <c r="E37" s="17"/>
      <c r="F37" s="17" t="s">
        <v>56</v>
      </c>
      <c r="G37" s="22">
        <f>'[1]CLASS.CREDITI E DEBITI'!D37</f>
        <v>0</v>
      </c>
      <c r="H37" s="25">
        <f>'[1]CLASS.CREDITI E DEBITI'!G37</f>
        <v>0</v>
      </c>
    </row>
    <row r="38" spans="1:8" s="20" customFormat="1" ht="12">
      <c r="A38" s="14"/>
      <c r="B38" s="15" t="s">
        <v>57</v>
      </c>
      <c r="C38" s="37">
        <f>'[1]PIANOCONTI'!C59</f>
        <v>0</v>
      </c>
      <c r="D38" s="42">
        <f>'[1]PIANOCONTI'!D59</f>
        <v>0</v>
      </c>
      <c r="E38" s="17"/>
      <c r="F38" s="17" t="s">
        <v>40</v>
      </c>
      <c r="G38" s="22">
        <f>'[1]CLASS.CREDITI E DEBITI'!D38</f>
        <v>0</v>
      </c>
      <c r="H38" s="25">
        <f>'[1]CLASS.CREDITI E DEBITI'!G38</f>
        <v>0</v>
      </c>
    </row>
    <row r="39" spans="1:8" s="20" customFormat="1" ht="12.75" thickBot="1">
      <c r="A39" s="14"/>
      <c r="B39" s="15" t="s">
        <v>24</v>
      </c>
      <c r="C39" s="35">
        <f>SUM(C34:C38)</f>
        <v>0</v>
      </c>
      <c r="D39" s="31">
        <f>SUM(D34:D38)</f>
        <v>0</v>
      </c>
      <c r="E39" s="17"/>
      <c r="F39" s="17" t="s">
        <v>58</v>
      </c>
      <c r="G39" s="37">
        <f>'[1]CLASS.CREDITI E DEBITI'!D39</f>
        <v>0</v>
      </c>
      <c r="H39" s="25">
        <f>'[1]CLASS.CREDITI E DEBITI'!G39</f>
        <v>0</v>
      </c>
    </row>
    <row r="40" spans="1:8" s="20" customFormat="1" ht="12.75" thickTop="1">
      <c r="A40" s="14"/>
      <c r="B40" s="15" t="s">
        <v>59</v>
      </c>
      <c r="C40" s="37"/>
      <c r="D40" s="42"/>
      <c r="E40" s="17"/>
      <c r="F40" s="17" t="s">
        <v>60</v>
      </c>
      <c r="G40" s="22">
        <f>'[1]CLASS.CREDITI E DEBITI'!D40+'[1]CLASS.CREDITI E DEBITI'!D41+'[1]CLASS.CREDITI E DEBITI'!D42</f>
        <v>0</v>
      </c>
      <c r="H40" s="25">
        <f>'[1]CLASS.CREDITI E DEBITI'!G40+'[1]CLASS.CREDITI E DEBITI'!G41+'[1]CLASS.CREDITI E DEBITI'!G42</f>
        <v>0</v>
      </c>
    </row>
    <row r="41" spans="1:8" s="20" customFormat="1" ht="12">
      <c r="A41" s="14"/>
      <c r="B41" s="15" t="s">
        <v>61</v>
      </c>
      <c r="C41" s="22">
        <f>'[1]PIANOCONTI'!C60+'[1]PIANOCONTI'!C61+'[1]PIANOCONTI'!C62+'[1]PIANOCONTI'!C63+'[1]PIANOCONTI'!C64-'[1]PIANOCONTI'!C68-'[1]PIANOCONTI'!C69</f>
        <v>0</v>
      </c>
      <c r="D41" s="23">
        <f>'[1]PIANOCONTI'!D60+'[1]PIANOCONTI'!D61+'[1]PIANOCONTI'!D62+'[1]PIANOCONTI'!D63+'[1]PIANOCONTI'!D64-'[1]PIANOCONTI'!D68-'[1]PIANOCONTI'!D69</f>
        <v>0</v>
      </c>
      <c r="E41" s="17"/>
      <c r="F41" s="17" t="s">
        <v>62</v>
      </c>
      <c r="G41" s="22">
        <f>'[1]CLASS.CREDITI E DEBITI'!D43</f>
        <v>0</v>
      </c>
      <c r="H41" s="25">
        <f>'[1]CLASS.CREDITI E DEBITI'!G43</f>
        <v>0</v>
      </c>
    </row>
    <row r="42" spans="1:8" s="20" customFormat="1" ht="12">
      <c r="A42" s="14"/>
      <c r="B42" s="46" t="s">
        <v>63</v>
      </c>
      <c r="C42" s="22">
        <f>'[1]PIANOCONTI'!C65+'[1]PIANOCONTI'!C66+'[1]PIANOCONTI'!C67</f>
        <v>0</v>
      </c>
      <c r="D42" s="23">
        <f>'[1]PIANOCONTI'!D65+'[1]PIANOCONTI'!D66+'[1]PIANOCONTI'!D67</f>
        <v>0</v>
      </c>
      <c r="E42" s="17"/>
      <c r="F42" s="17" t="s">
        <v>64</v>
      </c>
      <c r="G42" s="22">
        <f>'[1]CLASS.CREDITI E DEBITI'!D44</f>
        <v>0</v>
      </c>
      <c r="H42" s="25">
        <f>'[1]CLASS.CREDITI E DEBITI'!G44</f>
        <v>0</v>
      </c>
    </row>
    <row r="43" spans="1:8" s="20" customFormat="1" ht="12">
      <c r="A43" s="14"/>
      <c r="B43" s="15" t="s">
        <v>65</v>
      </c>
      <c r="C43" s="26">
        <f>'[1]PIANOCONTI'!C70+'[1]PIANOCONTI'!C71+'[1]PIANOCONTI'!C72+'[1]PIANOCONTI'!C73+'[1]PIANOCONTI'!C74+'[1]PIANOCONTI'!C75+'[1]PIANOCONTI'!C76+'[1]PIANOCONTI'!C77+'[1]PIANOCONTI'!C78+'[1]PIANOCONTI'!C79+'[1]PIANOCONTI'!C80+'[1]PIANOCONTI'!C81+'[1]PIANOCONTI'!C82+'[1]PIANOCONTI'!C83</f>
        <v>0</v>
      </c>
      <c r="D43" s="27">
        <f>'[1]PIANOCONTI'!D70+'[1]PIANOCONTI'!D71+'[1]PIANOCONTI'!D72+'[1]PIANOCONTI'!D73+'[1]PIANOCONTI'!D74+'[1]PIANOCONTI'!D75+'[1]PIANOCONTI'!D76+'[1]PIANOCONTI'!D77+'[1]PIANOCONTI'!D78+'[1]PIANOCONTI'!D79+'[1]PIANOCONTI'!D80+'[1]PIANOCONTI'!D81+'[1]PIANOCONTI'!D82+'[1]PIANOCONTI'!D83</f>
        <v>0</v>
      </c>
      <c r="E43" s="17"/>
      <c r="F43" s="17" t="s">
        <v>66</v>
      </c>
      <c r="G43" s="22">
        <f>'[1]CLASS.CREDITI E DEBITI'!D45</f>
        <v>0</v>
      </c>
      <c r="H43" s="25">
        <f>'[1]CLASS.CREDITI E DEBITI'!G45</f>
        <v>0</v>
      </c>
    </row>
    <row r="44" spans="1:8" s="20" customFormat="1" ht="12">
      <c r="A44" s="14"/>
      <c r="B44" s="15" t="s">
        <v>67</v>
      </c>
      <c r="C44" s="26">
        <f>'[1]PIANOCONTI'!C6+'[1]PIANOCONTI'!C7+'[1]PIANOCONTI'!C8</f>
        <v>0</v>
      </c>
      <c r="D44" s="27">
        <f>'[1]PIANOCONTI'!D6+'[1]PIANOCONTI'!D7+'[1]PIANOCONTI'!D8</f>
        <v>0</v>
      </c>
      <c r="E44" s="17"/>
      <c r="F44" s="17" t="s">
        <v>68</v>
      </c>
      <c r="G44" s="26">
        <f>'[1]CLASS.CREDITI E DEBITI'!E61</f>
        <v>0</v>
      </c>
      <c r="H44" s="41">
        <f>'[1]CLASS.CREDITI E DEBITI'!H61</f>
        <v>0</v>
      </c>
    </row>
    <row r="45" spans="1:8" s="20" customFormat="1" ht="12">
      <c r="A45" s="14"/>
      <c r="B45" s="15" t="s">
        <v>69</v>
      </c>
      <c r="C45" s="26">
        <f>'[1]CLASS.CREDITI E DEBITI'!D68</f>
        <v>0</v>
      </c>
      <c r="D45" s="27">
        <f>'[1]CLASS.CREDITI E DEBITI'!G68</f>
        <v>0</v>
      </c>
      <c r="E45" s="17"/>
      <c r="F45" s="17" t="s">
        <v>70</v>
      </c>
      <c r="G45" s="26">
        <f>'[1]STATO PATR c.c.'!G53</f>
        <v>0</v>
      </c>
      <c r="H45" s="41">
        <f>'[1]STATO PATR c.c.'!H53</f>
        <v>0</v>
      </c>
    </row>
    <row r="46" spans="1:8" s="20" customFormat="1" ht="12">
      <c r="A46" s="14"/>
      <c r="B46" s="15" t="s">
        <v>71</v>
      </c>
      <c r="C46" s="26">
        <f>'[1]CLASS.CREDITI E DEBITI'!D11+'[1]CLASS.CREDITI E DEBITI'!D12+'[1]CLASS.CREDITI E DEBITI'!D13+'[1]CLASS.CREDITI E DEBITI'!D14</f>
        <v>0</v>
      </c>
      <c r="D46" s="27">
        <f>'[1]CLASS.CREDITI E DEBITI'!G11+'[1]CLASS.CREDITI E DEBITI'!G12+'[1]CLASS.CREDITI E DEBITI'!G13+'[1]CLASS.CREDITI E DEBITI'!G14</f>
        <v>0</v>
      </c>
      <c r="E46" s="17"/>
      <c r="F46" s="17"/>
      <c r="G46" s="37"/>
      <c r="H46" s="34"/>
    </row>
    <row r="47" spans="1:8" s="20" customFormat="1" ht="12.75" thickBot="1">
      <c r="A47" s="14"/>
      <c r="B47" s="15" t="s">
        <v>72</v>
      </c>
      <c r="C47" s="37"/>
      <c r="D47" s="42"/>
      <c r="E47" s="17"/>
      <c r="F47" s="17" t="s">
        <v>73</v>
      </c>
      <c r="G47" s="35">
        <f>SUM(G32:G45)</f>
        <v>0</v>
      </c>
      <c r="H47" s="36">
        <f>SUM(H32:H45)</f>
        <v>0</v>
      </c>
    </row>
    <row r="48" spans="1:8" s="20" customFormat="1" ht="12.75" thickTop="1">
      <c r="A48" s="14"/>
      <c r="B48" s="15" t="s">
        <v>39</v>
      </c>
      <c r="C48" s="22">
        <f>'[1]PIANOCONTI'!C84</f>
        <v>0</v>
      </c>
      <c r="D48" s="23">
        <f>'[1]PIANOCONTI'!D84</f>
        <v>0</v>
      </c>
      <c r="E48" s="17"/>
      <c r="F48" s="18"/>
      <c r="G48" s="47"/>
      <c r="H48" s="19"/>
    </row>
    <row r="49" spans="1:8" s="20" customFormat="1" ht="12">
      <c r="A49" s="14"/>
      <c r="B49" s="15" t="s">
        <v>44</v>
      </c>
      <c r="C49" s="22">
        <f>'[1]PIANOCONTI'!C85</f>
        <v>0</v>
      </c>
      <c r="D49" s="23">
        <f>'[1]PIANOCONTI'!D85</f>
        <v>0</v>
      </c>
      <c r="E49" s="17"/>
      <c r="F49" s="18"/>
      <c r="G49" s="47"/>
      <c r="H49" s="19"/>
    </row>
    <row r="50" spans="1:8" s="20" customFormat="1" ht="12">
      <c r="A50" s="14"/>
      <c r="B50" s="15" t="s">
        <v>74</v>
      </c>
      <c r="C50" s="37">
        <f>'[1]PIANOCONTI'!C86+'[1]PIANOCONTI'!C87</f>
        <v>0</v>
      </c>
      <c r="D50" s="42">
        <f>'[1]PIANOCONTI'!D86+'[1]PIANOCONTI'!D87</f>
        <v>0</v>
      </c>
      <c r="E50" s="17"/>
      <c r="F50" s="18"/>
      <c r="G50" s="47"/>
      <c r="H50" s="19"/>
    </row>
    <row r="51" spans="1:8" s="20" customFormat="1" ht="12.75" thickBot="1">
      <c r="A51" s="14"/>
      <c r="B51" s="15" t="s">
        <v>24</v>
      </c>
      <c r="C51" s="35">
        <f>SUM(C41:C50)</f>
        <v>0</v>
      </c>
      <c r="D51" s="31">
        <f>SUM(D41:D50)</f>
        <v>0</v>
      </c>
      <c r="E51" s="17"/>
      <c r="F51" s="17"/>
      <c r="G51" s="16"/>
      <c r="H51" s="48"/>
    </row>
    <row r="52" spans="1:8" s="20" customFormat="1" ht="12.75" thickTop="1">
      <c r="A52" s="14"/>
      <c r="B52" s="15" t="s">
        <v>75</v>
      </c>
      <c r="C52" s="37"/>
      <c r="D52" s="42"/>
      <c r="E52" s="17"/>
      <c r="F52" s="17"/>
      <c r="G52" s="16"/>
      <c r="H52" s="48"/>
    </row>
    <row r="53" spans="1:8" s="20" customFormat="1" ht="12">
      <c r="A53" s="14"/>
      <c r="B53" s="15" t="s">
        <v>76</v>
      </c>
      <c r="C53" s="22">
        <f>'[1]PIANOCONTI'!C88+'[1]PIANOCONTI'!C89</f>
        <v>0</v>
      </c>
      <c r="D53" s="23">
        <f>'[1]PIANOCONTI'!D88+'[1]PIANOCONTI'!D89</f>
        <v>0</v>
      </c>
      <c r="E53" s="17"/>
      <c r="F53" s="17"/>
      <c r="G53" s="16"/>
      <c r="H53" s="48"/>
    </row>
    <row r="54" spans="1:8" s="20" customFormat="1" ht="12">
      <c r="A54" s="14"/>
      <c r="B54" s="15" t="s">
        <v>77</v>
      </c>
      <c r="C54" s="22">
        <f>'[1]PIANOCONTI'!C90</f>
        <v>0</v>
      </c>
      <c r="D54" s="23">
        <f>'[1]PIANOCONTI'!D90</f>
        <v>0</v>
      </c>
      <c r="E54" s="17"/>
      <c r="F54" s="17"/>
      <c r="G54" s="16"/>
      <c r="H54" s="48"/>
    </row>
    <row r="55" spans="1:8" s="20" customFormat="1" ht="12">
      <c r="A55" s="14"/>
      <c r="B55" s="21" t="s">
        <v>78</v>
      </c>
      <c r="C55" s="37">
        <f>'[1]PIANOCONTI'!C91+'[1]PIANOCONTI'!C92+'[1]PIANOCONTI'!C93</f>
        <v>0</v>
      </c>
      <c r="D55" s="42">
        <f>'[1]PIANOCONTI'!D91+'[1]PIANOCONTI'!D92+'[1]PIANOCONTI'!D93</f>
        <v>0</v>
      </c>
      <c r="E55" s="17"/>
      <c r="F55" s="17"/>
      <c r="G55" s="16"/>
      <c r="H55" s="48"/>
    </row>
    <row r="56" spans="1:8" s="20" customFormat="1" ht="12.75" thickBot="1">
      <c r="A56" s="14"/>
      <c r="B56" s="15" t="s">
        <v>24</v>
      </c>
      <c r="C56" s="35">
        <f>SUM(C53:C55)</f>
        <v>0</v>
      </c>
      <c r="D56" s="31">
        <f>SUM(D53:D55)</f>
        <v>0</v>
      </c>
      <c r="E56" s="17"/>
      <c r="F56" s="17"/>
      <c r="G56" s="16"/>
      <c r="H56" s="48"/>
    </row>
    <row r="57" spans="1:8" s="20" customFormat="1" ht="12.75" thickTop="1">
      <c r="A57" s="14"/>
      <c r="B57" s="15"/>
      <c r="C57" s="37"/>
      <c r="D57" s="42"/>
      <c r="E57" s="17"/>
      <c r="F57" s="17"/>
      <c r="G57" s="16"/>
      <c r="H57" s="48"/>
    </row>
    <row r="58" spans="1:8" s="20" customFormat="1" ht="12.75" thickBot="1">
      <c r="A58" s="14"/>
      <c r="B58" s="15" t="s">
        <v>79</v>
      </c>
      <c r="C58" s="35">
        <f>C56+C51+C39</f>
        <v>0</v>
      </c>
      <c r="D58" s="31">
        <f>D56+D51+D39</f>
        <v>0</v>
      </c>
      <c r="E58" s="17"/>
      <c r="F58" s="17"/>
      <c r="G58" s="16"/>
      <c r="H58" s="48"/>
    </row>
    <row r="59" spans="1:8" s="20" customFormat="1" ht="13.5" thickBot="1" thickTop="1">
      <c r="A59" s="14"/>
      <c r="B59" s="49" t="s">
        <v>80</v>
      </c>
      <c r="C59" s="35">
        <f>C58+C30</f>
        <v>0</v>
      </c>
      <c r="D59" s="31">
        <f>D58+D30</f>
        <v>0</v>
      </c>
      <c r="E59" s="50"/>
      <c r="F59" s="50" t="s">
        <v>81</v>
      </c>
      <c r="G59" s="51">
        <f>SUM(G47+G25+G15)</f>
        <v>0</v>
      </c>
      <c r="H59" s="52">
        <f>SUM(H47+H25+H15)</f>
        <v>0</v>
      </c>
    </row>
    <row r="60" spans="1:7" s="4" customFormat="1" ht="12.75" thickTop="1">
      <c r="A60" s="6"/>
      <c r="B60" s="1"/>
      <c r="E60" s="1"/>
      <c r="F60" s="1"/>
      <c r="G60" s="1"/>
    </row>
    <row r="61" s="4" customFormat="1" ht="12">
      <c r="A61" s="6"/>
    </row>
    <row r="62" s="4" customFormat="1" ht="12">
      <c r="A62" s="1"/>
    </row>
    <row r="63" s="4" customFormat="1" ht="12"/>
    <row r="64" s="4" customFormat="1" ht="12"/>
    <row r="65" s="4" customFormat="1" ht="12"/>
  </sheetData>
  <sheetProtection sheet="1" objects="1" scenarios="1"/>
  <printOptions/>
  <pageMargins left="0.34" right="0.32" top="0.64" bottom="0.69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3.421875" style="5" customWidth="1"/>
    <col min="2" max="2" width="26.28125" style="5" customWidth="1"/>
    <col min="3" max="4" width="10.28125" style="5" customWidth="1"/>
    <col min="5" max="5" width="4.140625" style="5" customWidth="1"/>
    <col min="6" max="6" width="21.7109375" style="5" customWidth="1"/>
    <col min="7" max="8" width="10.7109375" style="5" customWidth="1"/>
    <col min="9" max="16384" width="9.140625" style="5" customWidth="1"/>
  </cols>
  <sheetData>
    <row r="1" spans="1:9" ht="16.5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8" s="4" customFormat="1" ht="13.5" thickBot="1" thickTop="1">
      <c r="A2" s="6"/>
      <c r="B2" s="7" t="s">
        <v>1</v>
      </c>
      <c r="C2" s="8" t="s">
        <v>2</v>
      </c>
      <c r="D2" s="9" t="s">
        <v>3</v>
      </c>
      <c r="E2" s="10"/>
      <c r="F2" s="11" t="s">
        <v>4</v>
      </c>
      <c r="G2" s="12" t="s">
        <v>2</v>
      </c>
      <c r="H2" s="13" t="s">
        <v>3</v>
      </c>
    </row>
    <row r="3" spans="1:8" s="20" customFormat="1" ht="12.75" thickTop="1">
      <c r="A3" s="14"/>
      <c r="B3" s="15" t="s">
        <v>5</v>
      </c>
      <c r="C3" s="16"/>
      <c r="D3" s="17"/>
      <c r="E3" s="18"/>
      <c r="F3" s="17" t="s">
        <v>6</v>
      </c>
      <c r="G3" s="16"/>
      <c r="H3" s="19"/>
    </row>
    <row r="4" spans="1:8" s="20" customFormat="1" ht="12">
      <c r="A4" s="14"/>
      <c r="B4" s="21" t="s">
        <v>7</v>
      </c>
      <c r="C4" s="16"/>
      <c r="D4" s="18"/>
      <c r="E4" s="17"/>
      <c r="F4" s="17"/>
      <c r="G4" s="16"/>
      <c r="H4" s="19"/>
    </row>
    <row r="5" spans="1:8" s="20" customFormat="1" ht="12">
      <c r="A5" s="14"/>
      <c r="B5" s="15" t="s">
        <v>8</v>
      </c>
      <c r="C5" s="22">
        <f>'[1]PIANOCONTI'!C9+'[1]PIANOCONTI'!C10-'[1]PIANOCONTI'!C17-'[1]PIANOCONTI'!C18</f>
        <v>0</v>
      </c>
      <c r="D5" s="23">
        <f>'[1]PIANOCONTI'!D9+'[1]PIANOCONTI'!D10-'[1]PIANOCONTI'!D17-'[1]PIANOCONTI'!D18</f>
        <v>0</v>
      </c>
      <c r="E5" s="24"/>
      <c r="F5" s="17" t="s">
        <v>9</v>
      </c>
      <c r="G5" s="22">
        <f>'[1]PIANOCONTI'!C99</f>
        <v>0</v>
      </c>
      <c r="H5" s="25">
        <f>'[1]PIANOCONTI'!D99</f>
        <v>0</v>
      </c>
    </row>
    <row r="6" spans="1:8" s="20" customFormat="1" ht="12">
      <c r="A6" s="14"/>
      <c r="B6" s="15" t="s">
        <v>10</v>
      </c>
      <c r="C6" s="22">
        <f>'[1]PIANOCONTI'!C11+'[1]PIANOCONTI'!C12-'[1]PIANOCONTI'!C19-'[1]PIANOCONTI'!C20</f>
        <v>0</v>
      </c>
      <c r="D6" s="23">
        <f>'[1]PIANOCONTI'!D11+'[1]PIANOCONTI'!D12-'[1]PIANOCONTI'!D19-'[1]PIANOCONTI'!D20</f>
        <v>0</v>
      </c>
      <c r="E6" s="24"/>
      <c r="F6" s="17" t="s">
        <v>11</v>
      </c>
      <c r="G6" s="22">
        <f>'[1]PIANOCONTI'!C100</f>
        <v>0</v>
      </c>
      <c r="H6" s="25">
        <f>'[1]PIANOCONTI'!D100</f>
        <v>0</v>
      </c>
    </row>
    <row r="7" spans="1:8" s="20" customFormat="1" ht="12">
      <c r="A7" s="14"/>
      <c r="B7" s="15" t="s">
        <v>12</v>
      </c>
      <c r="C7" s="22">
        <f>'[1]PIANOCONTI'!C13+'[1]PIANOCONTI'!C14-'[1]PIANOCONTI'!C21-'[1]PIANOCONTI'!C22</f>
        <v>0</v>
      </c>
      <c r="D7" s="23">
        <f>'[1]PIANOCONTI'!D13+'[1]PIANOCONTI'!D14-'[1]PIANOCONTI'!D21-'[1]PIANOCONTI'!D22</f>
        <v>0</v>
      </c>
      <c r="E7" s="24"/>
      <c r="F7" s="17" t="s">
        <v>13</v>
      </c>
      <c r="G7" s="22">
        <f>'[1]PIANOCONTI'!C101</f>
        <v>0</v>
      </c>
      <c r="H7" s="25">
        <f>'[1]PIANOCONTI'!D101</f>
        <v>0</v>
      </c>
    </row>
    <row r="8" spans="1:8" s="20" customFormat="1" ht="12">
      <c r="A8" s="14"/>
      <c r="B8" s="15" t="s">
        <v>14</v>
      </c>
      <c r="C8" s="22">
        <f>'[1]PIANOCONTI'!C15-'[1]PIANOCONTI'!C23</f>
        <v>0</v>
      </c>
      <c r="D8" s="23">
        <f>'[1]PIANOCONTI'!D15-'[1]PIANOCONTI'!D23</f>
        <v>0</v>
      </c>
      <c r="E8" s="24"/>
      <c r="F8" s="17" t="s">
        <v>15</v>
      </c>
      <c r="G8" s="22">
        <f>'[1]PIANOCONTI'!C102</f>
        <v>0</v>
      </c>
      <c r="H8" s="25">
        <f>'[1]PIANOCONTI'!D102</f>
        <v>0</v>
      </c>
    </row>
    <row r="9" spans="1:8" s="20" customFormat="1" ht="12">
      <c r="A9" s="14"/>
      <c r="B9" s="15" t="s">
        <v>16</v>
      </c>
      <c r="C9" s="22">
        <f>'[1]PIANOCONTI'!C16-'[1]PIANOCONTI'!C24</f>
        <v>0</v>
      </c>
      <c r="D9" s="23">
        <f>'[1]PIANOCONTI'!D16-'[1]PIANOCONTI'!D24</f>
        <v>0</v>
      </c>
      <c r="E9" s="24"/>
      <c r="F9" s="17" t="s">
        <v>17</v>
      </c>
      <c r="G9" s="22">
        <f>'[1]PIANOCONTI'!C103</f>
        <v>0</v>
      </c>
      <c r="H9" s="25">
        <f>'[1]PIANOCONTI'!D103</f>
        <v>0</v>
      </c>
    </row>
    <row r="10" spans="1:8" s="20" customFormat="1" ht="12">
      <c r="A10" s="14"/>
      <c r="B10" s="15" t="s">
        <v>18</v>
      </c>
      <c r="C10" s="22">
        <f>'[1]PIANOCONTI'!C25+'[1]PIANOCONTI'!C26</f>
        <v>0</v>
      </c>
      <c r="D10" s="23">
        <f>'[1]PIANOCONTI'!D25+'[1]PIANOCONTI'!D26</f>
        <v>0</v>
      </c>
      <c r="E10" s="24"/>
      <c r="F10" s="17" t="s">
        <v>19</v>
      </c>
      <c r="G10" s="22">
        <f>'[1]PIANOCONTI'!C104</f>
        <v>0</v>
      </c>
      <c r="H10" s="25">
        <f>'[1]PIANOCONTI'!D104</f>
        <v>0</v>
      </c>
    </row>
    <row r="11" spans="1:8" s="20" customFormat="1" ht="12">
      <c r="A11" s="14"/>
      <c r="B11" s="15" t="s">
        <v>20</v>
      </c>
      <c r="C11" s="26">
        <f>'[1]PIANOCONTI'!C27</f>
        <v>0</v>
      </c>
      <c r="D11" s="27">
        <f>'[1]PIANOCONTI'!D27</f>
        <v>0</v>
      </c>
      <c r="E11" s="24"/>
      <c r="F11" s="17" t="s">
        <v>21</v>
      </c>
      <c r="G11" s="22">
        <f>'[1]PIANOCONTI'!C105+'[1]PIANOCONTI'!C106+'[1]PIANOCONTI'!C107+'[1]PIANOCONTI'!C108</f>
        <v>0</v>
      </c>
      <c r="H11" s="25">
        <f>'[1]PIANOCONTI'!D105+'[1]PIANOCONTI'!D106+'[1]PIANOCONTI'!D107+'[1]PIANOCONTI'!D108</f>
        <v>0</v>
      </c>
    </row>
    <row r="12" spans="1:8" s="20" customFormat="1" ht="12">
      <c r="A12" s="14"/>
      <c r="B12" s="21" t="s">
        <v>22</v>
      </c>
      <c r="C12" s="28">
        <f>'[1]CLASS.CREDITI E DEBITI'!E68</f>
        <v>0</v>
      </c>
      <c r="D12" s="29">
        <f>'[1]CLASS.CREDITI E DEBITI'!H68</f>
        <v>0</v>
      </c>
      <c r="E12" s="24"/>
      <c r="F12" s="17" t="s">
        <v>23</v>
      </c>
      <c r="G12" s="22">
        <f>'[1]PIANOCONTI'!C109-'[1]PIANOCONTI'!C110</f>
        <v>0</v>
      </c>
      <c r="H12" s="25">
        <f>'[1]PIANOCONTI'!D109-'[1]PIANOCONTI'!D110</f>
        <v>0</v>
      </c>
    </row>
    <row r="13" spans="1:8" s="20" customFormat="1" ht="12.75" thickBot="1">
      <c r="A13" s="14"/>
      <c r="B13" s="21" t="s">
        <v>24</v>
      </c>
      <c r="C13" s="30">
        <f>SUM(C5:C12)</f>
        <v>0</v>
      </c>
      <c r="D13" s="31">
        <f>SUM(D5:D12)</f>
        <v>0</v>
      </c>
      <c r="E13" s="32"/>
      <c r="F13" s="17" t="s">
        <v>233</v>
      </c>
      <c r="G13" s="22">
        <f>'[1]CLASS.CREDITI E DEBITI'!C61-'[1]CLASS.CREDITI E DEBITI'!E61</f>
        <v>0</v>
      </c>
      <c r="H13" s="25">
        <f>'[1]CLASS.CREDITI E DEBITI'!F61-'[1]CLASS.CREDITI E DEBITI'!H61</f>
        <v>0</v>
      </c>
    </row>
    <row r="14" spans="1:8" s="20" customFormat="1" ht="12.75" thickTop="1">
      <c r="A14" s="14"/>
      <c r="B14" s="15" t="s">
        <v>26</v>
      </c>
      <c r="C14" s="16"/>
      <c r="D14" s="17"/>
      <c r="E14" s="17"/>
      <c r="F14" s="17"/>
      <c r="G14" s="33"/>
      <c r="H14" s="34"/>
    </row>
    <row r="15" spans="1:8" s="20" customFormat="1" ht="12.75" thickBot="1">
      <c r="A15" s="14"/>
      <c r="B15" s="15" t="s">
        <v>27</v>
      </c>
      <c r="C15" s="22">
        <f>'[1]PIANOCONTI'!C28-'[1]PIANOCONTI'!C36</f>
        <v>0</v>
      </c>
      <c r="D15" s="23">
        <f>'[1]PIANOCONTI'!D28-'[1]PIANOCONTI'!D36</f>
        <v>0</v>
      </c>
      <c r="E15" s="17"/>
      <c r="F15" s="17" t="s">
        <v>24</v>
      </c>
      <c r="G15" s="35">
        <f>SUM(G5:G14)</f>
        <v>0</v>
      </c>
      <c r="H15" s="36">
        <f>SUM(H5:H14)</f>
        <v>0</v>
      </c>
    </row>
    <row r="16" spans="1:8" s="20" customFormat="1" ht="12.75" thickTop="1">
      <c r="A16" s="14"/>
      <c r="B16" s="15" t="s">
        <v>28</v>
      </c>
      <c r="C16" s="22">
        <f>'[1]PIANOCONTI'!C29-'[1]PIANOCONTI'!C37</f>
        <v>0</v>
      </c>
      <c r="D16" s="23">
        <f>'[1]PIANOCONTI'!D29-'[1]PIANOCONTI'!D37</f>
        <v>0</v>
      </c>
      <c r="E16" s="17"/>
      <c r="F16" s="17"/>
      <c r="G16" s="37"/>
      <c r="H16" s="38"/>
    </row>
    <row r="17" spans="1:8" s="20" customFormat="1" ht="12">
      <c r="A17" s="14"/>
      <c r="B17" s="15" t="s">
        <v>29</v>
      </c>
      <c r="C17" s="22">
        <f>'[1]PIANOCONTI'!C30+'[1]PIANOCONTI'!C31-'[1]PIANOCONTI'!C38-'[1]PIANOCONTI'!C39</f>
        <v>0</v>
      </c>
      <c r="D17" s="23">
        <f>'[1]PIANOCONTI'!D30+'[1]PIANOCONTI'!D31-'[1]PIANOCONTI'!D38-'[1]PIANOCONTI'!D39</f>
        <v>0</v>
      </c>
      <c r="E17" s="17"/>
      <c r="F17" s="17" t="s">
        <v>30</v>
      </c>
      <c r="G17" s="37"/>
      <c r="H17" s="38"/>
    </row>
    <row r="18" spans="1:8" s="20" customFormat="1" ht="12">
      <c r="A18" s="14"/>
      <c r="B18" s="15" t="s">
        <v>31</v>
      </c>
      <c r="C18" s="39">
        <f>'[1]PIANOCONTI'!C32+'[1]PIANOCONTI'!C33+'[1]PIANOCONTI'!C34+'[1]PIANOCONTI'!C35-'[1]PIANOCONTI'!C40-'[1]PIANOCONTI'!C41-'[1]PIANOCONTI'!C42-'[1]PIANOCONTI'!C43</f>
        <v>0</v>
      </c>
      <c r="D18" s="40">
        <f>'[1]PIANOCONTI'!D32+'[1]PIANOCONTI'!D33+'[1]PIANOCONTI'!D34+'[1]PIANOCONTI'!D35-'[1]PIANOCONTI'!D40-'[1]PIANOCONTI'!D41-'[1]PIANOCONTI'!D42-'[1]PIANOCONTI'!D43</f>
        <v>0</v>
      </c>
      <c r="E18" s="17"/>
      <c r="F18" s="17" t="s">
        <v>32</v>
      </c>
      <c r="G18" s="26">
        <f>'[1]CLASS.CREDITI E DEBITI'!E34+'[1]CLASS.CREDITI E DEBITI'!E35</f>
        <v>0</v>
      </c>
      <c r="H18" s="41">
        <f>'[1]CLASS.CREDITI E DEBITI'!H34+'[1]CLASS.CREDITI E DEBITI'!H35</f>
        <v>0</v>
      </c>
    </row>
    <row r="19" spans="1:8" s="20" customFormat="1" ht="12">
      <c r="A19" s="14"/>
      <c r="B19" s="15" t="s">
        <v>33</v>
      </c>
      <c r="C19" s="26">
        <f>'[1]PIANOCONTI'!C44+'[1]PIANOCONTI'!C45</f>
        <v>0</v>
      </c>
      <c r="D19" s="27">
        <f>'[1]PIANOCONTI'!D44+'[1]PIANOCONTI'!D45</f>
        <v>0</v>
      </c>
      <c r="E19" s="18"/>
      <c r="F19" s="17" t="s">
        <v>34</v>
      </c>
      <c r="G19" s="26">
        <f>'[1]CLASS.CREDITI E DEBITI'!E26+'[1]CLASS.CREDITI E DEBITI'!E27</f>
        <v>0</v>
      </c>
      <c r="H19" s="41">
        <f>'[1]CLASS.CREDITI E DEBITI'!H26+'[1]CLASS.CREDITI E DEBITI'!H27</f>
        <v>0</v>
      </c>
    </row>
    <row r="20" spans="1:8" s="20" customFormat="1" ht="12">
      <c r="A20" s="14"/>
      <c r="B20" s="15"/>
      <c r="C20" s="28"/>
      <c r="D20" s="40"/>
      <c r="E20" s="18"/>
      <c r="F20" s="17" t="s">
        <v>35</v>
      </c>
      <c r="G20" s="26">
        <f>'[1]CLASS.CREDITI E DEBITI'!E29+'[1]CLASS.CREDITI E DEBITI'!E30</f>
        <v>0</v>
      </c>
      <c r="H20" s="41">
        <f>'[1]CLASS.CREDITI E DEBITI'!H29+'[1]CLASS.CREDITI E DEBITI'!H30</f>
        <v>0</v>
      </c>
    </row>
    <row r="21" spans="1:8" s="20" customFormat="1" ht="12.75" thickBot="1">
      <c r="A21" s="14"/>
      <c r="B21" s="15" t="s">
        <v>24</v>
      </c>
      <c r="C21" s="30">
        <f>SUM(C15:C19)</f>
        <v>0</v>
      </c>
      <c r="D21" s="31">
        <f>SUM(D15:D19)</f>
        <v>0</v>
      </c>
      <c r="E21" s="18"/>
      <c r="F21" s="17" t="s">
        <v>36</v>
      </c>
      <c r="G21" s="22">
        <f>'[1]CLASS.CREDITI E DEBITI'!E28+'[1]CLASS.CREDITI E DEBITI'!E36</f>
        <v>0</v>
      </c>
      <c r="H21" s="25">
        <f>'[1]CLASS.CREDITI E DEBITI'!H28+'[1]CLASS.CREDITI E DEBITI'!H36</f>
        <v>0</v>
      </c>
    </row>
    <row r="22" spans="1:8" s="20" customFormat="1" ht="12.75" thickTop="1">
      <c r="A22" s="14"/>
      <c r="B22" s="15" t="s">
        <v>37</v>
      </c>
      <c r="C22" s="37"/>
      <c r="D22" s="42"/>
      <c r="E22" s="17"/>
      <c r="F22" s="17" t="s">
        <v>38</v>
      </c>
      <c r="G22" s="26">
        <f>'[1]CLASS.CREDITI E DEBITI'!E31</f>
        <v>0</v>
      </c>
      <c r="H22" s="41">
        <f>'[1]CLASS.CREDITI E DEBITI'!H31</f>
        <v>0</v>
      </c>
    </row>
    <row r="23" spans="1:8" s="20" customFormat="1" ht="12">
      <c r="A23" s="14"/>
      <c r="B23" s="15" t="s">
        <v>39</v>
      </c>
      <c r="C23" s="22">
        <f>'[1]CLASS.CREDITI E DEBITI'!E11</f>
        <v>0</v>
      </c>
      <c r="D23" s="23">
        <f>'[1]CLASS.CREDITI E DEBITI'!H11</f>
        <v>0</v>
      </c>
      <c r="E23" s="17"/>
      <c r="F23" s="17" t="s">
        <v>40</v>
      </c>
      <c r="G23" s="26">
        <f>'[1]CLASS.CREDITI E DEBITI'!E37+'[1]CLASS.CREDITI E DEBITI'!E38+'[1]CLASS.CREDITI E DEBITI'!E39</f>
        <v>0</v>
      </c>
      <c r="H23" s="41">
        <f>'[1]CLASS.CREDITI E DEBITI'!H38+'[1]CLASS.CREDITI E DEBITI'!H39+'[1]CLASS.CREDITI E DEBITI'!H37</f>
        <v>0</v>
      </c>
    </row>
    <row r="24" spans="1:8" s="20" customFormat="1" ht="12">
      <c r="A24" s="14"/>
      <c r="B24" s="15" t="s">
        <v>41</v>
      </c>
      <c r="C24" s="22">
        <f>'[1]CLASS.CREDITI E DEBITI'!E12</f>
        <v>0</v>
      </c>
      <c r="D24" s="23">
        <f>'[1]CLASS.CREDITI E DEBITI'!H12</f>
        <v>0</v>
      </c>
      <c r="E24" s="17"/>
      <c r="F24" s="17" t="s">
        <v>42</v>
      </c>
      <c r="G24" s="37">
        <f>'[1]CLASS.CREDITI E DEBITI'!E45</f>
        <v>0</v>
      </c>
      <c r="H24" s="34">
        <f>'[1]CLASS.CREDITI E DEBITI'!H45</f>
        <v>0</v>
      </c>
    </row>
    <row r="25" spans="1:8" s="20" customFormat="1" ht="12.75" thickBot="1">
      <c r="A25" s="14"/>
      <c r="B25" s="15" t="s">
        <v>43</v>
      </c>
      <c r="C25" s="22">
        <f>'[1]CLASS.CREDITI E DEBITI'!E13</f>
        <v>0</v>
      </c>
      <c r="D25" s="23">
        <f>'[1]CLASS.CREDITI E DEBITI'!H13</f>
        <v>0</v>
      </c>
      <c r="E25" s="17"/>
      <c r="F25" s="17" t="s">
        <v>24</v>
      </c>
      <c r="G25" s="35">
        <f>SUM(G18:G24)</f>
        <v>0</v>
      </c>
      <c r="H25" s="36">
        <f>SUM(H18:H24)</f>
        <v>0</v>
      </c>
    </row>
    <row r="26" spans="1:8" s="20" customFormat="1" ht="12.75" thickTop="1">
      <c r="A26" s="14"/>
      <c r="B26" s="15" t="s">
        <v>44</v>
      </c>
      <c r="C26" s="26">
        <f>'[1]CLASS.CREDITI E DEBITI'!E14</f>
        <v>0</v>
      </c>
      <c r="D26" s="27">
        <f>'[1]CLASS.CREDITI E DEBITI'!H14</f>
        <v>0</v>
      </c>
      <c r="E26" s="17"/>
      <c r="F26" s="17"/>
      <c r="G26" s="37"/>
      <c r="H26" s="38"/>
    </row>
    <row r="27" spans="1:8" s="20" customFormat="1" ht="12">
      <c r="A27" s="14"/>
      <c r="B27" s="15" t="s">
        <v>45</v>
      </c>
      <c r="C27" s="43">
        <f>'[1]CLASS.CREDITI E DEBITI'!E16+'[1]CLASS.CREDITI E DEBITI'!E17+'[1]CLASS.CREDITI E DEBITI'!E18</f>
        <v>0</v>
      </c>
      <c r="D27" s="44">
        <f>'[1]CLASS.CREDITI E DEBITI'!H16+'[1]CLASS.CREDITI E DEBITI'!H17+'[1]CLASS.CREDITI E DEBITI'!H18</f>
        <v>0</v>
      </c>
      <c r="E27" s="18"/>
      <c r="F27" s="17"/>
      <c r="G27" s="43"/>
      <c r="H27" s="34"/>
    </row>
    <row r="28" spans="1:8" s="20" customFormat="1" ht="12.75" thickBot="1">
      <c r="A28" s="14"/>
      <c r="B28" s="15"/>
      <c r="C28" s="35">
        <f>SUM(C23:C27)</f>
        <v>0</v>
      </c>
      <c r="D28" s="31">
        <f>SUM(D23:D27)</f>
        <v>0</v>
      </c>
      <c r="E28" s="17"/>
      <c r="F28" s="17"/>
      <c r="G28" s="37"/>
      <c r="H28" s="38"/>
    </row>
    <row r="29" spans="1:8" s="20" customFormat="1" ht="12.75" thickTop="1">
      <c r="A29" s="14"/>
      <c r="B29" s="15"/>
      <c r="C29" s="37"/>
      <c r="D29" s="42"/>
      <c r="E29" s="17"/>
      <c r="F29" s="17"/>
      <c r="G29" s="37"/>
      <c r="H29" s="38"/>
    </row>
    <row r="30" spans="1:8" s="20" customFormat="1" ht="12.75" thickBot="1">
      <c r="A30" s="14"/>
      <c r="B30" s="15" t="s">
        <v>46</v>
      </c>
      <c r="C30" s="35">
        <f>C28+C21+C13</f>
        <v>0</v>
      </c>
      <c r="D30" s="31">
        <f>D28+D21+D13</f>
        <v>0</v>
      </c>
      <c r="E30" s="17"/>
      <c r="F30" s="17" t="s">
        <v>47</v>
      </c>
      <c r="G30" s="37"/>
      <c r="H30" s="38"/>
    </row>
    <row r="31" spans="1:8" s="20" customFormat="1" ht="12.75" thickTop="1">
      <c r="A31" s="14"/>
      <c r="B31" s="15"/>
      <c r="C31" s="37"/>
      <c r="D31" s="42"/>
      <c r="E31" s="17"/>
      <c r="F31" s="17"/>
      <c r="G31" s="37"/>
      <c r="H31" s="38"/>
    </row>
    <row r="32" spans="1:8" s="20" customFormat="1" ht="12">
      <c r="A32" s="14"/>
      <c r="B32" s="15" t="s">
        <v>48</v>
      </c>
      <c r="C32" s="37"/>
      <c r="D32" s="42"/>
      <c r="E32" s="17"/>
      <c r="F32" s="17" t="s">
        <v>49</v>
      </c>
      <c r="G32" s="22">
        <f>'[1]CLASS.CREDITI E DEBITI'!D29+'[1]CLASS.CREDITI E DEBITI'!D30</f>
        <v>0</v>
      </c>
      <c r="H32" s="25">
        <f>'[1]CLASS.CREDITI E DEBITI'!G29+'[1]CLASS.CREDITI E DEBITI'!G30</f>
        <v>0</v>
      </c>
    </row>
    <row r="33" spans="1:8" s="20" customFormat="1" ht="12">
      <c r="A33" s="14"/>
      <c r="B33" s="15" t="s">
        <v>50</v>
      </c>
      <c r="C33" s="37"/>
      <c r="D33" s="42"/>
      <c r="E33" s="45"/>
      <c r="F33" s="17" t="s">
        <v>51</v>
      </c>
      <c r="G33" s="22">
        <f>'[1]CLASS.CREDITI E DEBITI'!D26+'[1]CLASS.CREDITI E DEBITI'!D27</f>
        <v>0</v>
      </c>
      <c r="H33" s="25">
        <f>'[1]CLASS.CREDITI E DEBITI'!G26+'[1]CLASS.CREDITI E DEBITI'!G27</f>
        <v>0</v>
      </c>
    </row>
    <row r="34" spans="1:8" s="20" customFormat="1" ht="12">
      <c r="A34" s="14"/>
      <c r="B34" s="15" t="s">
        <v>52</v>
      </c>
      <c r="C34" s="22">
        <f>'[1]PIANOCONTI'!C52+'[1]PIANOCONTI'!C53+'[1]PIANOCONTI'!C54</f>
        <v>0</v>
      </c>
      <c r="D34" s="23">
        <f>'[1]PIANOCONTI'!D52+'[1]PIANOCONTI'!D53+'[1]PIANOCONTI'!D54</f>
        <v>0</v>
      </c>
      <c r="E34" s="45"/>
      <c r="F34" s="17" t="s">
        <v>32</v>
      </c>
      <c r="G34" s="22">
        <f>'[1]CLASS.CREDITI E DEBITI'!D34+'[1]CLASS.CREDITI E DEBITI'!D35</f>
        <v>0</v>
      </c>
      <c r="H34" s="25">
        <f>'[1]CLASS.CREDITI E DEBITI'!G34+'[1]CLASS.CREDITI E DEBITI'!G35</f>
        <v>0</v>
      </c>
    </row>
    <row r="35" spans="1:8" s="20" customFormat="1" ht="12">
      <c r="A35" s="14"/>
      <c r="B35" s="15" t="s">
        <v>53</v>
      </c>
      <c r="C35" s="22">
        <f>'[1]PIANOCONTI'!C55+'[1]PIANOCONTI'!C56</f>
        <v>0</v>
      </c>
      <c r="D35" s="23">
        <f>'[1]PIANOCONTI'!D55+'[1]PIANOCONTI'!D56</f>
        <v>0</v>
      </c>
      <c r="E35" s="17"/>
      <c r="F35" s="17" t="s">
        <v>36</v>
      </c>
      <c r="G35" s="22">
        <f>'[1]CLASS.CREDITI E DEBITI'!D28+'[1]CLASS.CREDITI E DEBITI'!D36</f>
        <v>0</v>
      </c>
      <c r="H35" s="25">
        <f>'[1]CLASS.CREDITI E DEBITI'!G28+'[1]CLASS.CREDITI E DEBITI'!G36</f>
        <v>0</v>
      </c>
    </row>
    <row r="36" spans="1:8" s="20" customFormat="1" ht="12">
      <c r="A36" s="14"/>
      <c r="B36" s="15" t="s">
        <v>54</v>
      </c>
      <c r="C36" s="22">
        <f>'[1]PIANOCONTI'!C57</f>
        <v>0</v>
      </c>
      <c r="D36" s="23">
        <f>'[1]PIANOCONTI'!D57</f>
        <v>0</v>
      </c>
      <c r="E36" s="17"/>
      <c r="F36" s="17" t="s">
        <v>38</v>
      </c>
      <c r="G36" s="22">
        <f>'[1]CLASS.CREDITI E DEBITI'!D31</f>
        <v>0</v>
      </c>
      <c r="H36" s="25">
        <f>'[1]CLASS.CREDITI E DEBITI'!G31</f>
        <v>0</v>
      </c>
    </row>
    <row r="37" spans="1:8" s="20" customFormat="1" ht="12">
      <c r="A37" s="14"/>
      <c r="B37" s="15" t="s">
        <v>55</v>
      </c>
      <c r="C37" s="22">
        <f>'[1]PIANOCONTI'!C58</f>
        <v>0</v>
      </c>
      <c r="D37" s="23">
        <f>'[1]PIANOCONTI'!D58</f>
        <v>0</v>
      </c>
      <c r="E37" s="17"/>
      <c r="F37" s="17" t="s">
        <v>56</v>
      </c>
      <c r="G37" s="22">
        <f>'[1]CLASS.CREDITI E DEBITI'!D37</f>
        <v>0</v>
      </c>
      <c r="H37" s="25">
        <f>'[1]CLASS.CREDITI E DEBITI'!G37</f>
        <v>0</v>
      </c>
    </row>
    <row r="38" spans="1:8" s="20" customFormat="1" ht="12">
      <c r="A38" s="14"/>
      <c r="B38" s="15" t="s">
        <v>57</v>
      </c>
      <c r="C38" s="37">
        <f>'[1]PIANOCONTI'!C59</f>
        <v>0</v>
      </c>
      <c r="D38" s="42">
        <f>'[1]PIANOCONTI'!D59</f>
        <v>0</v>
      </c>
      <c r="E38" s="17"/>
      <c r="F38" s="17" t="s">
        <v>40</v>
      </c>
      <c r="G38" s="22">
        <f>'[1]CLASS.CREDITI E DEBITI'!D38</f>
        <v>0</v>
      </c>
      <c r="H38" s="25">
        <f>'[1]CLASS.CREDITI E DEBITI'!G38</f>
        <v>0</v>
      </c>
    </row>
    <row r="39" spans="1:8" s="20" customFormat="1" ht="12.75" thickBot="1">
      <c r="A39" s="14"/>
      <c r="B39" s="15" t="s">
        <v>24</v>
      </c>
      <c r="C39" s="35">
        <f>SUM(C34:C38)</f>
        <v>0</v>
      </c>
      <c r="D39" s="31">
        <f>SUM(D34:D38)</f>
        <v>0</v>
      </c>
      <c r="E39" s="17"/>
      <c r="F39" s="17" t="s">
        <v>58</v>
      </c>
      <c r="G39" s="37">
        <f>'[1]CLASS.CREDITI E DEBITI'!D39</f>
        <v>0</v>
      </c>
      <c r="H39" s="25">
        <f>'[1]CLASS.CREDITI E DEBITI'!G39</f>
        <v>0</v>
      </c>
    </row>
    <row r="40" spans="1:8" s="20" customFormat="1" ht="12.75" thickTop="1">
      <c r="A40" s="14"/>
      <c r="B40" s="15" t="s">
        <v>59</v>
      </c>
      <c r="C40" s="37"/>
      <c r="D40" s="42"/>
      <c r="E40" s="17"/>
      <c r="F40" s="17" t="s">
        <v>60</v>
      </c>
      <c r="G40" s="22">
        <f>'[1]CLASS.CREDITI E DEBITI'!D40+'[1]CLASS.CREDITI E DEBITI'!D41+'[1]CLASS.CREDITI E DEBITI'!D42</f>
        <v>0</v>
      </c>
      <c r="H40" s="25">
        <f>'[1]CLASS.CREDITI E DEBITI'!G40+'[1]CLASS.CREDITI E DEBITI'!G41+'[1]CLASS.CREDITI E DEBITI'!G42</f>
        <v>0</v>
      </c>
    </row>
    <row r="41" spans="1:8" s="20" customFormat="1" ht="12">
      <c r="A41" s="14"/>
      <c r="B41" s="15" t="s">
        <v>61</v>
      </c>
      <c r="C41" s="22">
        <f>'[1]PIANOCONTI'!C60+'[1]PIANOCONTI'!C61+'[1]PIANOCONTI'!C62+'[1]PIANOCONTI'!C63+'[1]PIANOCONTI'!C64-'[1]PIANOCONTI'!C68-'[1]PIANOCONTI'!C69</f>
        <v>0</v>
      </c>
      <c r="D41" s="23">
        <f>'[1]PIANOCONTI'!D60+'[1]PIANOCONTI'!D61+'[1]PIANOCONTI'!D62+'[1]PIANOCONTI'!D63+'[1]PIANOCONTI'!D64-'[1]PIANOCONTI'!D68-'[1]PIANOCONTI'!D69</f>
        <v>0</v>
      </c>
      <c r="E41" s="17"/>
      <c r="F41" s="17" t="s">
        <v>62</v>
      </c>
      <c r="G41" s="22">
        <f>'[1]CLASS.CREDITI E DEBITI'!D43</f>
        <v>0</v>
      </c>
      <c r="H41" s="25">
        <f>'[1]CLASS.CREDITI E DEBITI'!G43</f>
        <v>0</v>
      </c>
    </row>
    <row r="42" spans="1:8" s="20" customFormat="1" ht="12">
      <c r="A42" s="14"/>
      <c r="B42" s="46" t="s">
        <v>63</v>
      </c>
      <c r="C42" s="22">
        <f>'[1]PIANOCONTI'!C65+'[1]PIANOCONTI'!C66+'[1]PIANOCONTI'!C67</f>
        <v>0</v>
      </c>
      <c r="D42" s="23">
        <f>'[1]PIANOCONTI'!D65+'[1]PIANOCONTI'!D66+'[1]PIANOCONTI'!D67</f>
        <v>0</v>
      </c>
      <c r="E42" s="17"/>
      <c r="F42" s="17" t="s">
        <v>64</v>
      </c>
      <c r="G42" s="22">
        <f>'[1]CLASS.CREDITI E DEBITI'!D44</f>
        <v>0</v>
      </c>
      <c r="H42" s="25">
        <f>'[1]CLASS.CREDITI E DEBITI'!G44</f>
        <v>0</v>
      </c>
    </row>
    <row r="43" spans="1:8" s="20" customFormat="1" ht="12">
      <c r="A43" s="14"/>
      <c r="B43" s="15" t="s">
        <v>65</v>
      </c>
      <c r="C43" s="26">
        <f>'[1]PIANOCONTI'!C70+'[1]PIANOCONTI'!C71+'[1]PIANOCONTI'!C72+'[1]PIANOCONTI'!C73+'[1]PIANOCONTI'!C74+'[1]PIANOCONTI'!C75+'[1]PIANOCONTI'!C76+'[1]PIANOCONTI'!C77+'[1]PIANOCONTI'!C78+'[1]PIANOCONTI'!C79+'[1]PIANOCONTI'!C80+'[1]PIANOCONTI'!C81+'[1]PIANOCONTI'!C82+'[1]PIANOCONTI'!C83</f>
        <v>0</v>
      </c>
      <c r="D43" s="27">
        <f>'[1]PIANOCONTI'!D70+'[1]PIANOCONTI'!D71+'[1]PIANOCONTI'!D72+'[1]PIANOCONTI'!D73+'[1]PIANOCONTI'!D74+'[1]PIANOCONTI'!D75+'[1]PIANOCONTI'!D76+'[1]PIANOCONTI'!D77+'[1]PIANOCONTI'!D78+'[1]PIANOCONTI'!D79+'[1]PIANOCONTI'!D80+'[1]PIANOCONTI'!D81+'[1]PIANOCONTI'!D82+'[1]PIANOCONTI'!D83</f>
        <v>0</v>
      </c>
      <c r="E43" s="17"/>
      <c r="F43" s="17" t="s">
        <v>66</v>
      </c>
      <c r="G43" s="22">
        <f>'[1]CLASS.CREDITI E DEBITI'!D45</f>
        <v>0</v>
      </c>
      <c r="H43" s="25">
        <f>'[1]CLASS.CREDITI E DEBITI'!G45</f>
        <v>0</v>
      </c>
    </row>
    <row r="44" spans="1:8" s="20" customFormat="1" ht="12">
      <c r="A44" s="14"/>
      <c r="B44" s="15" t="s">
        <v>67</v>
      </c>
      <c r="C44" s="26">
        <f>'[1]PIANOCONTI'!C6+'[1]PIANOCONTI'!C7+'[1]PIANOCONTI'!C8</f>
        <v>0</v>
      </c>
      <c r="D44" s="27">
        <f>'[1]PIANOCONTI'!D6+'[1]PIANOCONTI'!D7+'[1]PIANOCONTI'!D8</f>
        <v>0</v>
      </c>
      <c r="E44" s="17"/>
      <c r="F44" s="17" t="s">
        <v>234</v>
      </c>
      <c r="G44" s="26">
        <f>'[1]CLASS.CREDITI E DEBITI'!E61</f>
        <v>0</v>
      </c>
      <c r="H44" s="41">
        <f>'[1]CLASS.CREDITI E DEBITI'!H61</f>
        <v>0</v>
      </c>
    </row>
    <row r="45" spans="1:8" s="20" customFormat="1" ht="12">
      <c r="A45" s="14"/>
      <c r="B45" s="15" t="s">
        <v>69</v>
      </c>
      <c r="C45" s="26">
        <f>'[1]CLASS.CREDITI E DEBITI'!D68</f>
        <v>0</v>
      </c>
      <c r="D45" s="27">
        <f>'[1]CLASS.CREDITI E DEBITI'!G68</f>
        <v>0</v>
      </c>
      <c r="E45" s="17"/>
      <c r="F45" s="17" t="s">
        <v>70</v>
      </c>
      <c r="G45" s="26">
        <f>'[1]STATO PATR c.c.'!G53</f>
        <v>0</v>
      </c>
      <c r="H45" s="41">
        <f>'[1]STATO PATR c.c.'!H53</f>
        <v>0</v>
      </c>
    </row>
    <row r="46" spans="1:8" s="20" customFormat="1" ht="12">
      <c r="A46" s="14"/>
      <c r="B46" s="15" t="s">
        <v>71</v>
      </c>
      <c r="C46" s="26">
        <f>'[1]CLASS.CREDITI E DEBITI'!D11+'[1]CLASS.CREDITI E DEBITI'!D12+'[1]CLASS.CREDITI E DEBITI'!D13+'[1]CLASS.CREDITI E DEBITI'!D14</f>
        <v>0</v>
      </c>
      <c r="D46" s="27">
        <f>'[1]CLASS.CREDITI E DEBITI'!G11+'[1]CLASS.CREDITI E DEBITI'!G12+'[1]CLASS.CREDITI E DEBITI'!G13+'[1]CLASS.CREDITI E DEBITI'!G14</f>
        <v>0</v>
      </c>
      <c r="E46" s="17"/>
      <c r="F46" s="17"/>
      <c r="G46" s="37"/>
      <c r="H46" s="34"/>
    </row>
    <row r="47" spans="1:8" s="20" customFormat="1" ht="12.75" thickBot="1">
      <c r="A47" s="14"/>
      <c r="B47" s="15" t="s">
        <v>72</v>
      </c>
      <c r="C47" s="37"/>
      <c r="D47" s="42"/>
      <c r="E47" s="17"/>
      <c r="F47" s="17" t="s">
        <v>73</v>
      </c>
      <c r="G47" s="35">
        <f>SUM(G32:G45)</f>
        <v>0</v>
      </c>
      <c r="H47" s="36">
        <f>SUM(H32:H45)</f>
        <v>0</v>
      </c>
    </row>
    <row r="48" spans="1:8" s="20" customFormat="1" ht="12.75" thickTop="1">
      <c r="A48" s="14"/>
      <c r="B48" s="15" t="s">
        <v>39</v>
      </c>
      <c r="C48" s="22">
        <f>'[1]PIANOCONTI'!C84</f>
        <v>0</v>
      </c>
      <c r="D48" s="23">
        <f>'[1]PIANOCONTI'!D84</f>
        <v>0</v>
      </c>
      <c r="E48" s="17"/>
      <c r="F48" s="18"/>
      <c r="G48" s="47"/>
      <c r="H48" s="19"/>
    </row>
    <row r="49" spans="1:8" s="20" customFormat="1" ht="12">
      <c r="A49" s="14"/>
      <c r="B49" s="15" t="s">
        <v>44</v>
      </c>
      <c r="C49" s="22">
        <f>'[1]PIANOCONTI'!C85</f>
        <v>0</v>
      </c>
      <c r="D49" s="23">
        <f>'[1]PIANOCONTI'!D85</f>
        <v>0</v>
      </c>
      <c r="E49" s="17"/>
      <c r="F49" s="18"/>
      <c r="G49" s="47"/>
      <c r="H49" s="19"/>
    </row>
    <row r="50" spans="1:8" s="20" customFormat="1" ht="12">
      <c r="A50" s="14"/>
      <c r="B50" s="15" t="s">
        <v>74</v>
      </c>
      <c r="C50" s="37">
        <f>'[1]PIANOCONTI'!C86+'[1]PIANOCONTI'!C87</f>
        <v>0</v>
      </c>
      <c r="D50" s="42">
        <f>'[1]PIANOCONTI'!D86+'[1]PIANOCONTI'!D87</f>
        <v>0</v>
      </c>
      <c r="E50" s="17"/>
      <c r="F50" s="18"/>
      <c r="G50" s="47"/>
      <c r="H50" s="19"/>
    </row>
    <row r="51" spans="1:8" s="20" customFormat="1" ht="12.75" thickBot="1">
      <c r="A51" s="14"/>
      <c r="B51" s="15" t="s">
        <v>24</v>
      </c>
      <c r="C51" s="35">
        <f>SUM(C41:C50)</f>
        <v>0</v>
      </c>
      <c r="D51" s="31">
        <f>SUM(D41:D50)</f>
        <v>0</v>
      </c>
      <c r="E51" s="17"/>
      <c r="F51" s="17"/>
      <c r="G51" s="16"/>
      <c r="H51" s="48"/>
    </row>
    <row r="52" spans="1:8" s="20" customFormat="1" ht="12.75" thickTop="1">
      <c r="A52" s="14"/>
      <c r="B52" s="15" t="s">
        <v>75</v>
      </c>
      <c r="C52" s="37"/>
      <c r="D52" s="42"/>
      <c r="E52" s="17"/>
      <c r="F52" s="17"/>
      <c r="G52" s="16"/>
      <c r="H52" s="48"/>
    </row>
    <row r="53" spans="1:8" s="20" customFormat="1" ht="12">
      <c r="A53" s="14"/>
      <c r="B53" s="15" t="s">
        <v>76</v>
      </c>
      <c r="C53" s="22">
        <f>'[1]PIANOCONTI'!C88+'[1]PIANOCONTI'!C89</f>
        <v>0</v>
      </c>
      <c r="D53" s="23">
        <f>'[1]PIANOCONTI'!D88+'[1]PIANOCONTI'!D89</f>
        <v>0</v>
      </c>
      <c r="E53" s="17"/>
      <c r="F53" s="17"/>
      <c r="G53" s="16"/>
      <c r="H53" s="48"/>
    </row>
    <row r="54" spans="1:8" s="20" customFormat="1" ht="12">
      <c r="A54" s="14"/>
      <c r="B54" s="15" t="s">
        <v>77</v>
      </c>
      <c r="C54" s="22">
        <f>'[1]PIANOCONTI'!C90</f>
        <v>0</v>
      </c>
      <c r="D54" s="23">
        <f>'[1]PIANOCONTI'!D90</f>
        <v>0</v>
      </c>
      <c r="E54" s="17"/>
      <c r="F54" s="17"/>
      <c r="G54" s="16"/>
      <c r="H54" s="48"/>
    </row>
    <row r="55" spans="1:8" s="20" customFormat="1" ht="12">
      <c r="A55" s="14"/>
      <c r="B55" s="21" t="s">
        <v>78</v>
      </c>
      <c r="C55" s="37">
        <f>'[1]PIANOCONTI'!C91+'[1]PIANOCONTI'!C92+'[1]PIANOCONTI'!C93</f>
        <v>0</v>
      </c>
      <c r="D55" s="42">
        <f>'[1]PIANOCONTI'!D91+'[1]PIANOCONTI'!D92+'[1]PIANOCONTI'!D93</f>
        <v>0</v>
      </c>
      <c r="E55" s="17"/>
      <c r="F55" s="17"/>
      <c r="G55" s="16"/>
      <c r="H55" s="48"/>
    </row>
    <row r="56" spans="1:8" s="20" customFormat="1" ht="12.75" thickBot="1">
      <c r="A56" s="14"/>
      <c r="B56" s="15" t="s">
        <v>24</v>
      </c>
      <c r="C56" s="35">
        <f>SUM(C53:C55)</f>
        <v>0</v>
      </c>
      <c r="D56" s="31">
        <f>SUM(D53:D55)</f>
        <v>0</v>
      </c>
      <c r="E56" s="17"/>
      <c r="F56" s="17"/>
      <c r="G56" s="16"/>
      <c r="H56" s="48"/>
    </row>
    <row r="57" spans="1:8" s="20" customFormat="1" ht="12.75" thickTop="1">
      <c r="A57" s="14"/>
      <c r="B57" s="15"/>
      <c r="C57" s="37"/>
      <c r="D57" s="42"/>
      <c r="E57" s="17"/>
      <c r="F57" s="17"/>
      <c r="G57" s="16"/>
      <c r="H57" s="48"/>
    </row>
    <row r="58" spans="1:8" s="20" customFormat="1" ht="12.75" thickBot="1">
      <c r="A58" s="14"/>
      <c r="B58" s="15" t="s">
        <v>79</v>
      </c>
      <c r="C58" s="35">
        <f>C56+C51+C39</f>
        <v>0</v>
      </c>
      <c r="D58" s="31">
        <f>D56+D51+D39</f>
        <v>0</v>
      </c>
      <c r="E58" s="17"/>
      <c r="F58" s="17"/>
      <c r="G58" s="16"/>
      <c r="H58" s="48"/>
    </row>
    <row r="59" spans="1:8" s="20" customFormat="1" ht="13.5" thickBot="1" thickTop="1">
      <c r="A59" s="14"/>
      <c r="B59" s="49" t="s">
        <v>80</v>
      </c>
      <c r="C59" s="35">
        <f>C58+C30</f>
        <v>0</v>
      </c>
      <c r="D59" s="31">
        <f>D58+D30</f>
        <v>0</v>
      </c>
      <c r="E59" s="50"/>
      <c r="F59" s="50" t="s">
        <v>81</v>
      </c>
      <c r="G59" s="51">
        <f>SUM(G47+G25+G15)</f>
        <v>0</v>
      </c>
      <c r="H59" s="52">
        <f>SUM(H47+H25+H15)</f>
        <v>0</v>
      </c>
    </row>
    <row r="60" spans="1:7" s="4" customFormat="1" ht="12.75" thickTop="1">
      <c r="A60" s="6"/>
      <c r="B60" s="1"/>
      <c r="E60" s="1"/>
      <c r="F60" s="1"/>
      <c r="G60" s="1"/>
    </row>
    <row r="61" s="4" customFormat="1" ht="12">
      <c r="A61" s="6"/>
    </row>
    <row r="62" s="4" customFormat="1" ht="12">
      <c r="A62" s="1"/>
    </row>
    <row r="63" s="4" customFormat="1" ht="12"/>
    <row r="64" s="4" customFormat="1" ht="12"/>
    <row r="65" s="4" customFormat="1" ht="12"/>
  </sheetData>
  <sheetProtection/>
  <printOptions/>
  <pageMargins left="0.34" right="0.32" top="0.64" bottom="0.69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C1">
      <selection activeCell="E3" sqref="E3:F56"/>
    </sheetView>
  </sheetViews>
  <sheetFormatPr defaultColWidth="9.140625" defaultRowHeight="12.75"/>
  <cols>
    <col min="1" max="1" width="2.140625" style="5" hidden="1" customWidth="1"/>
    <col min="2" max="2" width="2.8515625" style="5" hidden="1" customWidth="1"/>
    <col min="3" max="3" width="2.7109375" style="5" customWidth="1"/>
    <col min="4" max="4" width="38.00390625" style="5" customWidth="1"/>
    <col min="5" max="8" width="13.00390625" style="106" customWidth="1"/>
    <col min="9" max="16384" width="9.140625" style="5" customWidth="1"/>
  </cols>
  <sheetData>
    <row r="1" spans="1:2" ht="12.75">
      <c r="A1" s="20"/>
      <c r="B1" s="5" t="s">
        <v>165</v>
      </c>
    </row>
    <row r="2" spans="4:8" ht="13.5" thickBot="1">
      <c r="D2" s="107"/>
      <c r="E2" s="108"/>
      <c r="F2" s="108" t="s">
        <v>2</v>
      </c>
      <c r="G2" s="108"/>
      <c r="H2" s="108" t="s">
        <v>3</v>
      </c>
    </row>
    <row r="3" spans="1:8" ht="13.5" thickTop="1">
      <c r="A3" s="109" t="s">
        <v>166</v>
      </c>
      <c r="B3" s="110"/>
      <c r="C3" s="110"/>
      <c r="D3" s="110" t="s">
        <v>167</v>
      </c>
      <c r="E3" s="111"/>
      <c r="F3" s="111"/>
      <c r="G3" s="112"/>
      <c r="H3" s="113"/>
    </row>
    <row r="4" spans="1:8" ht="12.75">
      <c r="A4" s="114"/>
      <c r="B4" s="20" t="s">
        <v>168</v>
      </c>
      <c r="C4" s="20"/>
      <c r="D4" s="20" t="s">
        <v>169</v>
      </c>
      <c r="E4" s="37"/>
      <c r="F4" s="22">
        <f>'[1]CONTO ECONOMICO c.c.'!F5</f>
        <v>0</v>
      </c>
      <c r="G4" s="42"/>
      <c r="H4" s="25">
        <f>'[1]CONTO ECONOMICO c.c.'!H5</f>
        <v>0</v>
      </c>
    </row>
    <row r="5" spans="1:8" ht="12.75">
      <c r="A5" s="114"/>
      <c r="B5" s="20" t="s">
        <v>170</v>
      </c>
      <c r="C5" s="20"/>
      <c r="D5" s="20" t="s">
        <v>171</v>
      </c>
      <c r="E5" s="37"/>
      <c r="F5" s="22">
        <f>'[1]CONTO ECONOMICO c.c.'!F6</f>
        <v>0</v>
      </c>
      <c r="G5" s="42"/>
      <c r="H5" s="25">
        <f>'[1]CONTO ECONOMICO c.c.'!H6</f>
        <v>0</v>
      </c>
    </row>
    <row r="6" spans="1:8" ht="12.75">
      <c r="A6" s="114"/>
      <c r="B6" s="20" t="s">
        <v>172</v>
      </c>
      <c r="C6" s="20"/>
      <c r="D6" s="20" t="s">
        <v>173</v>
      </c>
      <c r="E6" s="37"/>
      <c r="F6" s="22">
        <f>'[1]CONTO ECONOMICO c.c.'!F7</f>
        <v>0</v>
      </c>
      <c r="G6" s="42"/>
      <c r="H6" s="25">
        <f>'[1]CONTO ECONOMICO c.c.'!H7</f>
        <v>0</v>
      </c>
    </row>
    <row r="7" spans="1:8" ht="12.75">
      <c r="A7" s="114"/>
      <c r="B7" s="20" t="s">
        <v>174</v>
      </c>
      <c r="C7" s="20"/>
      <c r="D7" s="20" t="s">
        <v>175</v>
      </c>
      <c r="E7" s="37"/>
      <c r="F7" s="22">
        <f>'[1]CONTO ECONOMICO c.c.'!F8</f>
        <v>0</v>
      </c>
      <c r="G7" s="42"/>
      <c r="H7" s="25">
        <f>'[1]CONTO ECONOMICO c.c.'!H8</f>
        <v>0</v>
      </c>
    </row>
    <row r="8" spans="1:8" ht="12.75">
      <c r="A8" s="114"/>
      <c r="B8" s="20" t="s">
        <v>176</v>
      </c>
      <c r="C8" s="20"/>
      <c r="D8" s="20" t="s">
        <v>177</v>
      </c>
      <c r="E8" s="37"/>
      <c r="F8" s="37">
        <f>'[1]CONTO ECONOMICO c.c.'!F9</f>
        <v>0</v>
      </c>
      <c r="G8" s="42"/>
      <c r="H8" s="34">
        <f>'[1]CONTO ECONOMICO c.c.'!H9</f>
        <v>0</v>
      </c>
    </row>
    <row r="9" spans="1:8" ht="13.5" thickBot="1">
      <c r="A9" s="114"/>
      <c r="B9" s="20"/>
      <c r="C9" s="20"/>
      <c r="D9" s="115" t="s">
        <v>178</v>
      </c>
      <c r="E9" s="37"/>
      <c r="F9" s="35">
        <f>'[1]CONTO ECONOMICO c.c.'!F10</f>
        <v>0</v>
      </c>
      <c r="G9" s="42"/>
      <c r="H9" s="36">
        <f>'[1]CONTO ECONOMICO c.c.'!H10</f>
        <v>0</v>
      </c>
    </row>
    <row r="10" spans="1:8" ht="13.5" thickTop="1">
      <c r="A10" s="114"/>
      <c r="B10" s="20"/>
      <c r="C10" s="20"/>
      <c r="D10" s="20"/>
      <c r="E10" s="37"/>
      <c r="F10" s="37"/>
      <c r="G10" s="42"/>
      <c r="H10" s="34"/>
    </row>
    <row r="11" spans="1:8" ht="12.75">
      <c r="A11" s="114" t="s">
        <v>179</v>
      </c>
      <c r="B11" s="20"/>
      <c r="C11" s="20"/>
      <c r="D11" s="20" t="s">
        <v>180</v>
      </c>
      <c r="E11" s="37"/>
      <c r="F11" s="37"/>
      <c r="G11" s="42"/>
      <c r="H11" s="34"/>
    </row>
    <row r="12" spans="1:8" ht="12.75">
      <c r="A12" s="114"/>
      <c r="B12" s="20"/>
      <c r="C12" s="20"/>
      <c r="D12" s="20" t="s">
        <v>181</v>
      </c>
      <c r="E12" s="22">
        <f>'[1]CONTO ECONOMICO c.c.'!F13</f>
        <v>0</v>
      </c>
      <c r="F12" s="37"/>
      <c r="G12" s="23">
        <f>'[1]CONTO ECONOMICO c.c.'!H13</f>
        <v>0</v>
      </c>
      <c r="H12" s="34"/>
    </row>
    <row r="13" spans="1:8" ht="12.75">
      <c r="A13" s="114"/>
      <c r="B13" s="20"/>
      <c r="C13" s="20"/>
      <c r="D13" s="20" t="s">
        <v>182</v>
      </c>
      <c r="E13" s="22">
        <f>'[1]CONTO ECONOMICO c.c.'!F29</f>
        <v>0</v>
      </c>
      <c r="F13" s="37"/>
      <c r="G13" s="23">
        <f>'[1]CONTO ECONOMICO c.c.'!H29</f>
        <v>0</v>
      </c>
      <c r="H13" s="34"/>
    </row>
    <row r="14" spans="1:8" ht="12.75">
      <c r="A14" s="114"/>
      <c r="B14" s="20"/>
      <c r="C14" s="20"/>
      <c r="D14" s="20" t="s">
        <v>183</v>
      </c>
      <c r="E14" s="22">
        <f>'[1]CONTO ECONOMICO c.c.'!F15</f>
        <v>0</v>
      </c>
      <c r="F14" s="37"/>
      <c r="G14" s="23">
        <f>'[1]CONTO ECONOMICO c.c.'!H15</f>
        <v>0</v>
      </c>
      <c r="H14" s="34"/>
    </row>
    <row r="15" spans="1:8" ht="12.75">
      <c r="A15" s="114"/>
      <c r="B15" s="20"/>
      <c r="C15" s="20"/>
      <c r="D15" s="20" t="s">
        <v>184</v>
      </c>
      <c r="E15" s="22">
        <f>'[1]CONTO ECONOMICO c.c.'!F14</f>
        <v>0</v>
      </c>
      <c r="F15" s="37"/>
      <c r="G15" s="23">
        <f>'[1]CONTO ECONOMICO c.c.'!H14</f>
        <v>0</v>
      </c>
      <c r="H15" s="34"/>
    </row>
    <row r="16" spans="1:8" ht="12.75">
      <c r="A16" s="114"/>
      <c r="B16" s="20"/>
      <c r="C16" s="20"/>
      <c r="D16" s="20" t="s">
        <v>185</v>
      </c>
      <c r="E16" s="37">
        <f>'[1]CONTO ECONOMICO c.c.'!F32</f>
        <v>0</v>
      </c>
      <c r="F16" s="37"/>
      <c r="G16" s="42">
        <f>'[1]CONTO ECONOMICO c.c.'!H32</f>
        <v>0</v>
      </c>
      <c r="H16" s="34"/>
    </row>
    <row r="17" spans="1:8" ht="13.5" thickBot="1">
      <c r="A17" s="114"/>
      <c r="B17" s="20"/>
      <c r="C17" s="20"/>
      <c r="D17" s="20"/>
      <c r="E17" s="35">
        <f>SUM(E12:E16)</f>
        <v>0</v>
      </c>
      <c r="F17" s="33">
        <f>E17</f>
        <v>0</v>
      </c>
      <c r="G17" s="31">
        <f>SUM(G12:G16)</f>
        <v>0</v>
      </c>
      <c r="H17" s="116">
        <f>G17</f>
        <v>0</v>
      </c>
    </row>
    <row r="18" spans="1:9" ht="20.25" customHeight="1" thickTop="1">
      <c r="A18" s="114"/>
      <c r="B18" s="20"/>
      <c r="C18" s="20"/>
      <c r="D18" s="115" t="s">
        <v>186</v>
      </c>
      <c r="E18" s="117"/>
      <c r="F18" s="22">
        <f>F9-F17</f>
        <v>0</v>
      </c>
      <c r="G18" s="118"/>
      <c r="H18" s="34">
        <f>H9-H17</f>
        <v>0</v>
      </c>
      <c r="I18" s="119"/>
    </row>
    <row r="19" spans="1:8" ht="12.75">
      <c r="A19" s="114"/>
      <c r="B19" s="20"/>
      <c r="C19" s="20"/>
      <c r="D19" s="20"/>
      <c r="E19" s="37"/>
      <c r="F19" s="43"/>
      <c r="G19" s="42"/>
      <c r="H19" s="34"/>
    </row>
    <row r="20" spans="1:8" ht="12.75">
      <c r="A20" s="114"/>
      <c r="B20" s="20"/>
      <c r="C20" s="20"/>
      <c r="D20" s="20" t="s">
        <v>96</v>
      </c>
      <c r="E20" s="37"/>
      <c r="F20" s="120">
        <f>'[1]CONTO ECONOMICO c.c.'!E22</f>
        <v>0</v>
      </c>
      <c r="G20" s="42"/>
      <c r="H20" s="121">
        <f>'[1]CONTO ECONOMICO c.c.'!G22</f>
        <v>0</v>
      </c>
    </row>
    <row r="21" spans="1:8" ht="21" customHeight="1">
      <c r="A21" s="114"/>
      <c r="B21" s="20"/>
      <c r="C21" s="20"/>
      <c r="D21" s="115" t="s">
        <v>187</v>
      </c>
      <c r="E21" s="117"/>
      <c r="F21" s="122">
        <f>F18-F20</f>
        <v>0</v>
      </c>
      <c r="G21" s="123"/>
      <c r="H21" s="124">
        <f>H18-H20</f>
        <v>0</v>
      </c>
    </row>
    <row r="22" spans="1:8" ht="12.75">
      <c r="A22" s="114"/>
      <c r="B22" s="20"/>
      <c r="C22" s="20"/>
      <c r="D22" s="20"/>
      <c r="E22" s="37"/>
      <c r="F22" s="43"/>
      <c r="G22" s="42"/>
      <c r="H22" s="34"/>
    </row>
    <row r="23" spans="1:8" ht="12.75">
      <c r="A23" s="114"/>
      <c r="B23" s="20" t="s">
        <v>188</v>
      </c>
      <c r="C23" s="20"/>
      <c r="D23" s="20" t="s">
        <v>189</v>
      </c>
      <c r="E23" s="37">
        <f>'[1]CONTO ECONOMICO c.c.'!E28</f>
        <v>0</v>
      </c>
      <c r="F23" s="37"/>
      <c r="G23" s="42">
        <f>'[1]CONTO ECONOMICO c.c.'!G28</f>
        <v>0</v>
      </c>
      <c r="H23" s="34"/>
    </row>
    <row r="24" spans="1:8" ht="12.75">
      <c r="A24" s="114"/>
      <c r="B24" s="20"/>
      <c r="C24" s="20" t="s">
        <v>190</v>
      </c>
      <c r="D24" s="20" t="s">
        <v>158</v>
      </c>
      <c r="E24" s="37">
        <f>'[1]CONTO ECONOMICO c.c.'!F30+'[1]CONTO ECONOMICO c.c.'!F31</f>
        <v>0</v>
      </c>
      <c r="F24" s="37"/>
      <c r="G24" s="42">
        <f>'[1]CONTO ECONOMICO c.c.'!H30+'[1]CONTO ECONOMICO c.c.'!H31</f>
        <v>0</v>
      </c>
      <c r="H24" s="34"/>
    </row>
    <row r="25" spans="1:8" ht="13.5" thickBot="1">
      <c r="A25" s="114"/>
      <c r="B25" s="20"/>
      <c r="C25" s="20" t="s">
        <v>191</v>
      </c>
      <c r="D25" s="20"/>
      <c r="E25" s="35">
        <f>SUM(E23:E24)</f>
        <v>0</v>
      </c>
      <c r="F25" s="37">
        <f>E25</f>
        <v>0</v>
      </c>
      <c r="G25" s="31">
        <f>SUM(G23:G24)</f>
        <v>0</v>
      </c>
      <c r="H25" s="34">
        <f>G25</f>
        <v>0</v>
      </c>
    </row>
    <row r="26" spans="1:8" ht="13.5" thickTop="1">
      <c r="A26" s="114"/>
      <c r="B26" s="20"/>
      <c r="C26" s="20"/>
      <c r="D26" s="20"/>
      <c r="E26" s="37"/>
      <c r="F26" s="37"/>
      <c r="G26" s="42"/>
      <c r="H26" s="34"/>
    </row>
    <row r="27" spans="1:8" ht="13.5" thickBot="1">
      <c r="A27" s="114"/>
      <c r="B27" s="20"/>
      <c r="C27" s="20"/>
      <c r="D27" s="115" t="s">
        <v>192</v>
      </c>
      <c r="E27" s="37"/>
      <c r="F27" s="35">
        <f>F21-F25</f>
        <v>0</v>
      </c>
      <c r="G27" s="42"/>
      <c r="H27" s="31">
        <f>H21-H25</f>
        <v>0</v>
      </c>
    </row>
    <row r="28" spans="1:8" ht="13.5" thickTop="1">
      <c r="A28" s="114"/>
      <c r="B28" s="20"/>
      <c r="C28" s="20"/>
      <c r="D28" s="20"/>
      <c r="E28" s="37"/>
      <c r="F28" s="37"/>
      <c r="G28" s="42"/>
      <c r="H28" s="34"/>
    </row>
    <row r="29" spans="1:8" ht="12.75">
      <c r="A29" s="114" t="s">
        <v>193</v>
      </c>
      <c r="B29" s="20"/>
      <c r="C29" s="20"/>
      <c r="D29" s="20" t="s">
        <v>123</v>
      </c>
      <c r="E29" s="37"/>
      <c r="F29" s="37"/>
      <c r="G29" s="42"/>
      <c r="H29" s="34"/>
    </row>
    <row r="30" spans="1:8" ht="12.75">
      <c r="A30" s="114"/>
      <c r="B30" s="20" t="s">
        <v>194</v>
      </c>
      <c r="C30" s="20"/>
      <c r="D30" s="20" t="s">
        <v>195</v>
      </c>
      <c r="E30" s="37"/>
      <c r="F30" s="22">
        <f>'[1]PIANOCONTI'!C271</f>
        <v>0</v>
      </c>
      <c r="G30" s="23"/>
      <c r="H30" s="23">
        <f>'[1]CONTO ECONOMICO c.c.'!H38</f>
        <v>0</v>
      </c>
    </row>
    <row r="31" spans="1:8" ht="12.75">
      <c r="A31" s="114"/>
      <c r="B31" s="20" t="s">
        <v>196</v>
      </c>
      <c r="C31" s="20"/>
      <c r="D31" s="20" t="s">
        <v>197</v>
      </c>
      <c r="E31" s="37"/>
      <c r="F31" s="26">
        <f>E36</f>
        <v>0</v>
      </c>
      <c r="G31" s="42"/>
      <c r="H31" s="23">
        <f>G36</f>
        <v>0</v>
      </c>
    </row>
    <row r="32" spans="1:8" ht="12.75">
      <c r="A32" s="114"/>
      <c r="B32" s="20"/>
      <c r="C32" s="20" t="s">
        <v>190</v>
      </c>
      <c r="D32" s="20" t="s">
        <v>198</v>
      </c>
      <c r="E32" s="22">
        <f>'[1]PIANOCONTI'!C272+'[1]PIANOCONTI'!C273+'[1]PIANOCONTI'!C274</f>
        <v>0</v>
      </c>
      <c r="F32" s="37"/>
      <c r="G32" s="23">
        <f>'[1]CONTO ECONOMICO c.c.'!G40</f>
        <v>0</v>
      </c>
      <c r="H32" s="23"/>
    </row>
    <row r="33" spans="1:8" ht="12.75">
      <c r="A33" s="114"/>
      <c r="B33" s="20"/>
      <c r="C33" s="20" t="s">
        <v>191</v>
      </c>
      <c r="D33" s="20" t="s">
        <v>199</v>
      </c>
      <c r="E33" s="22">
        <f>'[1]PIANOCONTI'!C275</f>
        <v>0</v>
      </c>
      <c r="F33" s="37"/>
      <c r="G33" s="23">
        <f>'[1]CONTO ECONOMICO c.c.'!G41</f>
        <v>0</v>
      </c>
      <c r="H33" s="34"/>
    </row>
    <row r="34" spans="1:8" ht="12.75">
      <c r="A34" s="114"/>
      <c r="B34" s="20"/>
      <c r="C34" s="20" t="s">
        <v>200</v>
      </c>
      <c r="D34" s="20" t="s">
        <v>201</v>
      </c>
      <c r="E34" s="22">
        <f>'[1]CONTO ECONOMICO c.c.'!E42</f>
        <v>0</v>
      </c>
      <c r="F34" s="37"/>
      <c r="G34" s="23">
        <f>'[1]CONTO ECONOMICO c.c.'!G42</f>
        <v>0</v>
      </c>
      <c r="H34" s="34"/>
    </row>
    <row r="35" spans="1:8" ht="12.75">
      <c r="A35" s="114"/>
      <c r="B35" s="20"/>
      <c r="C35" s="20" t="s">
        <v>202</v>
      </c>
      <c r="D35" s="20" t="s">
        <v>203</v>
      </c>
      <c r="E35" s="22">
        <f>'[1]CONTO ECONOMICO c.c.'!E43</f>
        <v>0</v>
      </c>
      <c r="F35" s="37"/>
      <c r="G35" s="42">
        <f>'[1]CONTO ECONOMICO c.c.'!G43</f>
        <v>0</v>
      </c>
      <c r="H35" s="34"/>
    </row>
    <row r="36" spans="1:8" ht="12.75">
      <c r="A36" s="114"/>
      <c r="B36" s="20"/>
      <c r="C36" s="20"/>
      <c r="D36" s="20"/>
      <c r="E36" s="64">
        <f>SUM(E32:E35)</f>
        <v>0</v>
      </c>
      <c r="F36" s="37"/>
      <c r="G36" s="125">
        <f>SUM(G32:G35)</f>
        <v>0</v>
      </c>
      <c r="H36" s="34"/>
    </row>
    <row r="37" spans="1:8" ht="13.5" thickBot="1">
      <c r="A37" s="114"/>
      <c r="B37" s="20" t="s">
        <v>204</v>
      </c>
      <c r="C37" s="20"/>
      <c r="D37" s="20" t="s">
        <v>205</v>
      </c>
      <c r="E37" s="35">
        <f>'[1]PIANOCONTI'!C234+'[1]PIANOCONTI'!C235+'[1]PIANOCONTI'!C236+'[1]PIANOCONTI'!C237+'[1]PIANOCONTI'!C238+'[1]PIANOCONTI'!C239+'[1]PIANOCONTI'!C240+'[1]PIANOCONTI'!C241+'[1]PIANOCONTI'!C242+'[1]PIANOCONTI'!C243+'[1]PIANOCONTI'!C233</f>
        <v>0</v>
      </c>
      <c r="F37" s="22">
        <f>-E37</f>
        <v>0</v>
      </c>
      <c r="G37" s="31">
        <f>'[1]PIANOCONTI'!D234+'[1]PIANOCONTI'!D235+'[1]PIANOCONTI'!D236+'[1]PIANOCONTI'!D237+'[1]PIANOCONTI'!D238+'[1]PIANOCONTI'!D239+'[1]PIANOCONTI'!D240+'[1]PIANOCONTI'!D241+'[1]PIANOCONTI'!D242+'[1]PIANOCONTI'!D243+'[1]PIANOCONTI'!D233</f>
        <v>0</v>
      </c>
      <c r="H37" s="23">
        <f>-G37</f>
        <v>0</v>
      </c>
    </row>
    <row r="38" spans="1:8" ht="13.5" thickTop="1">
      <c r="A38" s="114"/>
      <c r="B38" s="20"/>
      <c r="C38" s="20"/>
      <c r="D38" s="115"/>
      <c r="E38" s="28"/>
      <c r="F38" s="37"/>
      <c r="G38" s="44"/>
      <c r="H38" s="34"/>
    </row>
    <row r="39" spans="1:8" ht="12.75">
      <c r="A39" s="114"/>
      <c r="B39" s="20"/>
      <c r="C39" s="20"/>
      <c r="D39" s="20"/>
      <c r="E39" s="37"/>
      <c r="F39" s="37"/>
      <c r="G39" s="42"/>
      <c r="H39" s="34"/>
    </row>
    <row r="40" spans="1:8" ht="12.75">
      <c r="A40" s="114" t="s">
        <v>206</v>
      </c>
      <c r="B40" s="20"/>
      <c r="C40" s="20"/>
      <c r="D40" s="20" t="s">
        <v>207</v>
      </c>
      <c r="E40" s="37"/>
      <c r="F40" s="37"/>
      <c r="G40" s="42"/>
      <c r="H40" s="34"/>
    </row>
    <row r="41" spans="1:8" ht="12.75">
      <c r="A41" s="114"/>
      <c r="B41" s="20" t="s">
        <v>208</v>
      </c>
      <c r="C41" s="20"/>
      <c r="D41" s="20" t="s">
        <v>134</v>
      </c>
      <c r="E41" s="37"/>
      <c r="F41" s="22">
        <f>'[1]CONTO ECONOMICO c.c.'!F49</f>
        <v>0</v>
      </c>
      <c r="G41" s="42"/>
      <c r="H41" s="34">
        <f>'[1]CONTO ECONOMICO c.c.'!H49</f>
        <v>0</v>
      </c>
    </row>
    <row r="42" spans="1:8" ht="12.75">
      <c r="A42" s="114"/>
      <c r="B42" s="20" t="s">
        <v>208</v>
      </c>
      <c r="C42" s="20"/>
      <c r="D42" s="20" t="s">
        <v>136</v>
      </c>
      <c r="E42" s="37"/>
      <c r="F42" s="22">
        <f>'[1]CONTO ECONOMICO c.c.'!F50</f>
        <v>0</v>
      </c>
      <c r="G42" s="42"/>
      <c r="H42" s="34">
        <f>'[1]CONTO ECONOMICO c.c.'!H50</f>
        <v>0</v>
      </c>
    </row>
    <row r="43" spans="1:8" ht="12.75">
      <c r="A43" s="114"/>
      <c r="B43" s="20"/>
      <c r="C43" s="20"/>
      <c r="D43" s="115"/>
      <c r="E43" s="28"/>
      <c r="F43" s="33"/>
      <c r="G43" s="126"/>
      <c r="H43" s="116"/>
    </row>
    <row r="44" spans="1:8" ht="12.75">
      <c r="A44" s="114"/>
      <c r="B44" s="20"/>
      <c r="C44" s="20"/>
      <c r="D44" s="115" t="s">
        <v>209</v>
      </c>
      <c r="E44" s="28"/>
      <c r="F44" s="22">
        <f>F27+F30+F31+F37+F41+F42</f>
        <v>0</v>
      </c>
      <c r="G44" s="126"/>
      <c r="H44" s="34">
        <f>SUM(H27:H43)</f>
        <v>0</v>
      </c>
    </row>
    <row r="45" spans="1:8" ht="12.75">
      <c r="A45" s="114"/>
      <c r="B45" s="20"/>
      <c r="C45" s="20"/>
      <c r="D45" s="115"/>
      <c r="E45" s="28"/>
      <c r="F45" s="37"/>
      <c r="G45" s="44"/>
      <c r="H45" s="34"/>
    </row>
    <row r="46" spans="1:8" ht="12.75">
      <c r="A46" s="114"/>
      <c r="B46" s="20"/>
      <c r="C46" s="20"/>
      <c r="D46" s="115"/>
      <c r="E46" s="28"/>
      <c r="F46" s="37"/>
      <c r="G46" s="44"/>
      <c r="H46" s="34"/>
    </row>
    <row r="47" spans="1:8" ht="12.75">
      <c r="A47" s="114"/>
      <c r="B47" s="20"/>
      <c r="C47" s="20"/>
      <c r="D47" s="20"/>
      <c r="E47" s="37"/>
      <c r="F47" s="37"/>
      <c r="G47" s="42"/>
      <c r="H47" s="34"/>
    </row>
    <row r="48" spans="1:8" ht="12.75">
      <c r="A48" s="114" t="s">
        <v>210</v>
      </c>
      <c r="B48" s="20"/>
      <c r="C48" s="20"/>
      <c r="D48" s="20" t="s">
        <v>141</v>
      </c>
      <c r="E48" s="37"/>
      <c r="F48" s="37"/>
      <c r="G48" s="42"/>
      <c r="H48" s="34"/>
    </row>
    <row r="49" spans="1:8" ht="12.75">
      <c r="A49" s="114"/>
      <c r="B49" s="20" t="s">
        <v>211</v>
      </c>
      <c r="C49" s="20"/>
      <c r="D49" s="20" t="s">
        <v>143</v>
      </c>
      <c r="E49" s="37"/>
      <c r="F49" s="22">
        <f>'[1]CONTO ECONOMICO c.c.'!F54</f>
        <v>0</v>
      </c>
      <c r="G49" s="42"/>
      <c r="H49" s="23">
        <f>'[1]CONTO ECONOMICO c.c.'!H54</f>
        <v>0</v>
      </c>
    </row>
    <row r="50" spans="1:8" ht="12.75">
      <c r="A50" s="114"/>
      <c r="B50" s="20" t="s">
        <v>212</v>
      </c>
      <c r="C50" s="20"/>
      <c r="D50" s="20" t="s">
        <v>145</v>
      </c>
      <c r="E50" s="37"/>
      <c r="F50" s="22">
        <f>-'[1]CONTO ECONOMICO c.c.'!F55</f>
        <v>0</v>
      </c>
      <c r="G50" s="42"/>
      <c r="H50" s="34">
        <f>-'[1]CONTO ECONOMICO c.c.'!H55</f>
        <v>0</v>
      </c>
    </row>
    <row r="51" spans="1:8" ht="12.75">
      <c r="A51" s="114"/>
      <c r="B51" s="20"/>
      <c r="C51" s="20"/>
      <c r="D51" s="20"/>
      <c r="E51" s="37"/>
      <c r="F51" s="127"/>
      <c r="G51" s="42"/>
      <c r="H51" s="116"/>
    </row>
    <row r="52" spans="1:8" ht="12.75">
      <c r="A52" s="114"/>
      <c r="B52" s="20"/>
      <c r="C52" s="20"/>
      <c r="D52" s="115" t="s">
        <v>213</v>
      </c>
      <c r="E52" s="28"/>
      <c r="F52" s="22">
        <f>F44+F49+F50</f>
        <v>0</v>
      </c>
      <c r="G52" s="42"/>
      <c r="H52" s="34">
        <f>SUM(H44:H51)</f>
        <v>0</v>
      </c>
    </row>
    <row r="53" spans="1:8" ht="12.75">
      <c r="A53" s="114"/>
      <c r="B53" s="20"/>
      <c r="C53" s="20"/>
      <c r="D53" s="20"/>
      <c r="E53" s="37"/>
      <c r="F53" s="37"/>
      <c r="G53" s="42"/>
      <c r="H53" s="34"/>
    </row>
    <row r="54" spans="1:8" ht="12.75">
      <c r="A54" s="114"/>
      <c r="B54" s="20" t="s">
        <v>214</v>
      </c>
      <c r="C54" s="20"/>
      <c r="D54" s="20" t="s">
        <v>215</v>
      </c>
      <c r="E54" s="37"/>
      <c r="F54" s="22">
        <f>-'[1]CONTO ECONOMICO c.c.'!F59</f>
        <v>0</v>
      </c>
      <c r="G54" s="42"/>
      <c r="H54" s="25">
        <f>-'[1]CONTO ECONOMICO c.c.'!H59</f>
        <v>0</v>
      </c>
    </row>
    <row r="55" spans="1:8" ht="12.75">
      <c r="A55" s="114"/>
      <c r="B55" s="20"/>
      <c r="C55" s="20"/>
      <c r="D55" s="20"/>
      <c r="E55" s="37"/>
      <c r="F55" s="33"/>
      <c r="G55" s="42"/>
      <c r="H55" s="25"/>
    </row>
    <row r="56" spans="1:8" ht="13.5" thickBot="1">
      <c r="A56" s="114"/>
      <c r="B56" s="20" t="s">
        <v>216</v>
      </c>
      <c r="C56" s="20"/>
      <c r="D56" s="115" t="s">
        <v>217</v>
      </c>
      <c r="E56" s="128"/>
      <c r="F56" s="129">
        <f>F52+F54</f>
        <v>0</v>
      </c>
      <c r="G56" s="130"/>
      <c r="H56" s="36">
        <f>SUM(H52:H55)</f>
        <v>0</v>
      </c>
    </row>
    <row r="57" spans="1:8" ht="13.5" thickTop="1">
      <c r="A57" s="110"/>
      <c r="B57" s="110"/>
      <c r="C57" s="110"/>
      <c r="D57" s="110"/>
      <c r="E57" s="131"/>
      <c r="F57" s="126"/>
      <c r="G57" s="126"/>
      <c r="H57" s="131"/>
    </row>
  </sheetData>
  <sheetProtection sheet="1" objects="1" scenarios="1"/>
  <printOptions/>
  <pageMargins left="0.47" right="0.26" top="0.62" bottom="0.66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R107"/>
  <sheetViews>
    <sheetView zoomScale="115" zoomScaleNormal="115" zoomScalePageLayoutView="0" workbookViewId="0" topLeftCell="A3">
      <selection activeCell="B6" sqref="B6:B7"/>
    </sheetView>
  </sheetViews>
  <sheetFormatPr defaultColWidth="9.140625" defaultRowHeight="12.75"/>
  <cols>
    <col min="1" max="1" width="0.71875" style="53" customWidth="1"/>
    <col min="2" max="2" width="34.7109375" style="53" customWidth="1"/>
    <col min="3" max="6" width="12.28125" style="53" customWidth="1"/>
    <col min="7" max="7" width="9.140625" style="53" customWidth="1"/>
    <col min="8" max="8" width="28.7109375" style="54" hidden="1" customWidth="1"/>
    <col min="9" max="10" width="13.7109375" style="54" hidden="1" customWidth="1"/>
    <col min="11" max="18" width="11.7109375" style="54" hidden="1" customWidth="1"/>
    <col min="19" max="16384" width="9.140625" style="53" customWidth="1"/>
  </cols>
  <sheetData>
    <row r="2" ht="13.5" thickBot="1"/>
    <row r="3" spans="2:18" ht="13.5" thickTop="1">
      <c r="B3" s="387" t="s">
        <v>82</v>
      </c>
      <c r="C3" s="388"/>
      <c r="D3" s="388"/>
      <c r="E3" s="388"/>
      <c r="F3" s="389"/>
      <c r="H3" s="397" t="s">
        <v>83</v>
      </c>
      <c r="I3" s="379"/>
      <c r="J3" s="379"/>
      <c r="K3" s="379"/>
      <c r="L3" s="379"/>
      <c r="M3" s="379"/>
      <c r="N3" s="379"/>
      <c r="O3" s="379"/>
      <c r="P3" s="379"/>
      <c r="Q3" s="379"/>
      <c r="R3" s="380"/>
    </row>
    <row r="4" spans="2:18" ht="13.5" thickBot="1">
      <c r="B4" s="390"/>
      <c r="C4" s="391"/>
      <c r="D4" s="391"/>
      <c r="E4" s="391"/>
      <c r="F4" s="392"/>
      <c r="H4" s="381"/>
      <c r="I4" s="382"/>
      <c r="J4" s="382"/>
      <c r="K4" s="382"/>
      <c r="L4" s="382"/>
      <c r="M4" s="382"/>
      <c r="N4" s="382"/>
      <c r="O4" s="382"/>
      <c r="P4" s="382"/>
      <c r="Q4" s="382"/>
      <c r="R4" s="383"/>
    </row>
    <row r="5" spans="2:18" ht="14.25" thickBot="1" thickTop="1">
      <c r="B5" s="393"/>
      <c r="C5" s="394"/>
      <c r="D5" s="394"/>
      <c r="E5" s="394"/>
      <c r="F5" s="395"/>
      <c r="G5" s="55"/>
      <c r="H5" s="56"/>
      <c r="I5" s="384" t="s">
        <v>24</v>
      </c>
      <c r="J5" s="384"/>
      <c r="K5" s="384" t="s">
        <v>84</v>
      </c>
      <c r="L5" s="384"/>
      <c r="M5" s="384" t="s">
        <v>85</v>
      </c>
      <c r="N5" s="384"/>
      <c r="O5" s="384" t="s">
        <v>86</v>
      </c>
      <c r="P5" s="384"/>
      <c r="Q5" s="385" t="s">
        <v>24</v>
      </c>
      <c r="R5" s="386"/>
    </row>
    <row r="6" spans="2:18" ht="14.25" thickBot="1" thickTop="1">
      <c r="B6" s="396" t="s">
        <v>87</v>
      </c>
      <c r="C6" s="398" t="s">
        <v>88</v>
      </c>
      <c r="D6" s="399"/>
      <c r="E6" s="57" t="s">
        <v>89</v>
      </c>
      <c r="F6" s="58"/>
      <c r="G6" s="55"/>
      <c r="H6" s="59"/>
      <c r="I6" s="60" t="s">
        <v>2</v>
      </c>
      <c r="J6" s="60" t="s">
        <v>3</v>
      </c>
      <c r="K6" s="60" t="s">
        <v>2</v>
      </c>
      <c r="L6" s="60" t="s">
        <v>3</v>
      </c>
      <c r="M6" s="60" t="s">
        <v>2</v>
      </c>
      <c r="N6" s="60" t="s">
        <v>3</v>
      </c>
      <c r="O6" s="60" t="s">
        <v>2</v>
      </c>
      <c r="P6" s="60" t="s">
        <v>3</v>
      </c>
      <c r="Q6" s="61" t="s">
        <v>2</v>
      </c>
      <c r="R6" s="62" t="s">
        <v>3</v>
      </c>
    </row>
    <row r="7" spans="2:18" ht="13.5" thickTop="1">
      <c r="B7" s="396"/>
      <c r="C7" s="63"/>
      <c r="D7" s="64">
        <f>'[1]CONTO ECONOMICO c.c.'!F5</f>
        <v>0</v>
      </c>
      <c r="E7" s="65"/>
      <c r="F7" s="66">
        <f>'[1]CONTO ECONOMICO c.c.'!H5</f>
        <v>0</v>
      </c>
      <c r="G7" s="55"/>
      <c r="H7" s="67" t="s">
        <v>90</v>
      </c>
      <c r="I7" s="376">
        <f>'[1]CONTO ECONOMICO c.c.'!F14</f>
        <v>0</v>
      </c>
      <c r="J7" s="376">
        <f>'[1]CONTO ECONOMICO c.c.'!H14</f>
        <v>0</v>
      </c>
      <c r="K7" s="68">
        <f>$I7*K8%</f>
        <v>0</v>
      </c>
      <c r="L7" s="68">
        <f>$J7*L8%</f>
        <v>0</v>
      </c>
      <c r="M7" s="68">
        <f>$I7*M8%</f>
        <v>0</v>
      </c>
      <c r="N7" s="68">
        <f>$J7*N8%</f>
        <v>0</v>
      </c>
      <c r="O7" s="68">
        <f>$I7*O8%</f>
        <v>0</v>
      </c>
      <c r="P7" s="68">
        <f>$J7*P8%</f>
        <v>0</v>
      </c>
      <c r="Q7" s="68">
        <f aca="true" t="shared" si="0" ref="Q7:Q52">K7+M7+O7</f>
        <v>0</v>
      </c>
      <c r="R7" s="69">
        <f aca="true" t="shared" si="1" ref="R7:R52">L7+N7+P7</f>
        <v>0</v>
      </c>
    </row>
    <row r="8" spans="2:18" ht="13.5" thickBot="1">
      <c r="B8" s="70"/>
      <c r="C8" s="43"/>
      <c r="D8" s="37"/>
      <c r="E8" s="71"/>
      <c r="F8" s="66"/>
      <c r="G8" s="55"/>
      <c r="H8" s="72" t="s">
        <v>91</v>
      </c>
      <c r="I8" s="377"/>
      <c r="J8" s="377"/>
      <c r="K8" s="73"/>
      <c r="L8" s="73"/>
      <c r="M8" s="73"/>
      <c r="N8" s="73"/>
      <c r="O8" s="73"/>
      <c r="P8" s="73"/>
      <c r="Q8" s="74">
        <f t="shared" si="0"/>
        <v>0</v>
      </c>
      <c r="R8" s="75">
        <f t="shared" si="1"/>
        <v>0</v>
      </c>
    </row>
    <row r="9" spans="2:18" ht="13.5" thickTop="1">
      <c r="B9" s="76" t="s">
        <v>92</v>
      </c>
      <c r="C9" s="43"/>
      <c r="D9" s="37"/>
      <c r="E9" s="71"/>
      <c r="F9" s="66"/>
      <c r="G9" s="55"/>
      <c r="H9" s="77" t="s">
        <v>93</v>
      </c>
      <c r="I9" s="78">
        <f>'[1]CONTO ECONOMICO c.c.'!F15</f>
        <v>0</v>
      </c>
      <c r="J9" s="78">
        <f>'[1]CONTO ECONOMICO c.c.'!H15</f>
        <v>0</v>
      </c>
      <c r="K9" s="79">
        <f>$I9*K10%</f>
        <v>0</v>
      </c>
      <c r="L9" s="79">
        <f>$I9*L10%</f>
        <v>0</v>
      </c>
      <c r="M9" s="79">
        <f>$I9*M10%</f>
        <v>0</v>
      </c>
      <c r="N9" s="79">
        <f>$I9*N10%</f>
        <v>0</v>
      </c>
      <c r="O9" s="79">
        <f>$I9*O10%</f>
        <v>0</v>
      </c>
      <c r="P9" s="80"/>
      <c r="Q9" s="68">
        <f t="shared" si="0"/>
        <v>0</v>
      </c>
      <c r="R9" s="69">
        <f t="shared" si="1"/>
        <v>0</v>
      </c>
    </row>
    <row r="10" spans="2:18" ht="13.5" thickBot="1">
      <c r="B10" s="70"/>
      <c r="C10" s="43"/>
      <c r="D10" s="37"/>
      <c r="E10" s="71"/>
      <c r="F10" s="66"/>
      <c r="G10" s="55"/>
      <c r="H10" s="81" t="s">
        <v>94</v>
      </c>
      <c r="I10" s="82"/>
      <c r="J10" s="82"/>
      <c r="K10" s="83"/>
      <c r="L10" s="83"/>
      <c r="M10" s="83"/>
      <c r="N10" s="83"/>
      <c r="O10" s="83"/>
      <c r="P10" s="83"/>
      <c r="Q10" s="74">
        <f t="shared" si="0"/>
        <v>0</v>
      </c>
      <c r="R10" s="75">
        <f t="shared" si="1"/>
        <v>0</v>
      </c>
    </row>
    <row r="11" spans="2:18" ht="13.5" thickTop="1">
      <c r="B11" s="76" t="s">
        <v>95</v>
      </c>
      <c r="C11" s="43">
        <f>'[1]PIANOCONTI'!C169+'[1]PIANOCONTI'!C170+'[1]PIANOCONTI'!C171+'[1]PIANOCONTI'!C216+'[1]PIANOCONTI'!C217+'[1]PIANOCONTI'!C258+'[1]PIANOCONTI'!C259+'[1]PIANOCONTI'!C260+'[1]PIANOCONTI'!C261+'[1]PIANOCONTI'!C262+'[1]PIANOCONTI'!C218+'[1]PIANOCONTI'!C266</f>
        <v>0</v>
      </c>
      <c r="D11" s="37"/>
      <c r="E11" s="71">
        <f>'[1]PIANOCONTI'!D169+'[1]PIANOCONTI'!D170+'[1]PIANOCONTI'!D171+'[1]PIANOCONTI'!D216+'[1]PIANOCONTI'!D217+'[1]PIANOCONTI'!D218+'[1]PIANOCONTI'!D258+'[1]PIANOCONTI'!D260+'[1]PIANOCONTI'!D261+'[1]PIANOCONTI'!D262+'[1]PIANOCONTI'!D259+'[1]PIANOCONTI'!D266</f>
        <v>0</v>
      </c>
      <c r="F11" s="66"/>
      <c r="G11" s="55"/>
      <c r="H11" s="67" t="s">
        <v>96</v>
      </c>
      <c r="I11" s="376">
        <f>'[1]CONTO ECONOMICO c.c.'!F22</f>
        <v>0</v>
      </c>
      <c r="J11" s="376">
        <f>'[1]CONTO ECONOMICO c.c.'!H22</f>
        <v>0</v>
      </c>
      <c r="K11" s="68">
        <f>$I11*K12%</f>
        <v>0</v>
      </c>
      <c r="L11" s="68">
        <f>$J11*L12%</f>
        <v>0</v>
      </c>
      <c r="M11" s="68">
        <f>$I11*M12%</f>
        <v>0</v>
      </c>
      <c r="N11" s="68">
        <f>$J11*N12%</f>
        <v>0</v>
      </c>
      <c r="O11" s="68">
        <f>$I11*O12%</f>
        <v>0</v>
      </c>
      <c r="P11" s="68">
        <f>$J11*P12%</f>
        <v>0</v>
      </c>
      <c r="Q11" s="68">
        <f t="shared" si="0"/>
        <v>0</v>
      </c>
      <c r="R11" s="69">
        <f t="shared" si="1"/>
        <v>0</v>
      </c>
    </row>
    <row r="12" spans="2:18" ht="13.5" thickBot="1">
      <c r="B12" s="76" t="s">
        <v>97</v>
      </c>
      <c r="C12" s="43">
        <f>'[1]CONTO ECONOMICO c.c.'!F13</f>
        <v>0</v>
      </c>
      <c r="D12" s="37"/>
      <c r="E12" s="71">
        <f>'[1]CONTO ECONOMICO c.c.'!H13</f>
        <v>0</v>
      </c>
      <c r="F12" s="66"/>
      <c r="G12" s="55"/>
      <c r="H12" s="72" t="s">
        <v>98</v>
      </c>
      <c r="I12" s="377"/>
      <c r="J12" s="377"/>
      <c r="K12" s="73"/>
      <c r="L12" s="73"/>
      <c r="M12" s="73"/>
      <c r="N12" s="73"/>
      <c r="O12" s="73"/>
      <c r="P12" s="73"/>
      <c r="Q12" s="84">
        <f t="shared" si="0"/>
        <v>0</v>
      </c>
      <c r="R12" s="85">
        <f t="shared" si="1"/>
        <v>0</v>
      </c>
    </row>
    <row r="13" spans="2:18" ht="13.5" thickTop="1">
      <c r="B13" s="188" t="s">
        <v>84</v>
      </c>
      <c r="C13" s="43">
        <f>IF('[1]PROSP.RICLASS.COSTI'!B32=0,0,'[1]PROSP.RICLASS.COSTI'!E30)</f>
        <v>0</v>
      </c>
      <c r="D13" s="37"/>
      <c r="E13" s="71">
        <f>IF('[1]PROSP.RICLASS.COSTI'!C32=0,0,'[1]PROSP.RICLASS.COSTI'!F30)</f>
        <v>0</v>
      </c>
      <c r="F13" s="66"/>
      <c r="G13" s="55"/>
      <c r="H13" s="67" t="s">
        <v>99</v>
      </c>
      <c r="I13" s="376">
        <f>'[1]PIANOCONTI'!C198</f>
        <v>0</v>
      </c>
      <c r="J13" s="376">
        <f>'[1]PIANOCONTI'!D198</f>
        <v>0</v>
      </c>
      <c r="K13" s="68">
        <f>$I13*K14%</f>
        <v>0</v>
      </c>
      <c r="L13" s="68">
        <f>$J13*L14%</f>
        <v>0</v>
      </c>
      <c r="M13" s="68">
        <f>$I13*M14%</f>
        <v>0</v>
      </c>
      <c r="N13" s="68">
        <f>$J13*N14%</f>
        <v>0</v>
      </c>
      <c r="O13" s="68">
        <f>$I13*O14%</f>
        <v>0</v>
      </c>
      <c r="P13" s="68">
        <f>$J13*P14%</f>
        <v>0</v>
      </c>
      <c r="Q13" s="68">
        <f t="shared" si="0"/>
        <v>0</v>
      </c>
      <c r="R13" s="69">
        <f t="shared" si="1"/>
        <v>0</v>
      </c>
    </row>
    <row r="14" spans="2:18" ht="13.5" thickBot="1">
      <c r="B14" s="76" t="s">
        <v>100</v>
      </c>
      <c r="C14" s="43">
        <f>-('[1]PIANOCONTI'!C219+'[1]PIANOCONTI'!C220+'[1]PIANOCONTI'!C221+'[1]PIANOCONTI'!C263+'[1]PIANOCONTI'!C264+'[1]PIANOCONTI'!C265+'[1]PIANOCONTI'!C267)</f>
        <v>0</v>
      </c>
      <c r="D14" s="37"/>
      <c r="E14" s="71">
        <f>-'[1]PIANOCONTI'!D219-'[1]PIANOCONTI'!D220-'[1]PIANOCONTI'!D221-'[1]PIANOCONTI'!D263-'[1]PIANOCONTI'!D264-'[1]PIANOCONTI'!D265-'[1]PIANOCONTI'!D267</f>
        <v>0</v>
      </c>
      <c r="F14" s="66"/>
      <c r="G14" s="55"/>
      <c r="H14" s="72" t="s">
        <v>101</v>
      </c>
      <c r="I14" s="377"/>
      <c r="J14" s="377"/>
      <c r="K14" s="73"/>
      <c r="L14" s="73"/>
      <c r="M14" s="73"/>
      <c r="N14" s="73"/>
      <c r="O14" s="73"/>
      <c r="P14" s="73"/>
      <c r="Q14" s="84">
        <f t="shared" si="0"/>
        <v>0</v>
      </c>
      <c r="R14" s="85">
        <f t="shared" si="1"/>
        <v>0</v>
      </c>
    </row>
    <row r="15" spans="2:18" ht="13.5" thickTop="1">
      <c r="B15" s="76" t="s">
        <v>102</v>
      </c>
      <c r="C15" s="43">
        <f>-'[1]CONTO ECONOMICO c.c.'!F8</f>
        <v>0</v>
      </c>
      <c r="D15" s="37"/>
      <c r="E15" s="71">
        <f>-'[1]CONTO ECONOMICO c.c.'!H8</f>
        <v>0</v>
      </c>
      <c r="F15" s="66"/>
      <c r="G15" s="55"/>
      <c r="H15" s="67" t="s">
        <v>103</v>
      </c>
      <c r="I15" s="376">
        <f>'[1]PIANOCONTI'!C199</f>
        <v>0</v>
      </c>
      <c r="J15" s="376">
        <f>'[1]PIANOCONTI'!D199</f>
        <v>0</v>
      </c>
      <c r="K15" s="68">
        <f>$I15*K16%</f>
        <v>0</v>
      </c>
      <c r="L15" s="68">
        <f>$J15*L16%</f>
        <v>0</v>
      </c>
      <c r="M15" s="68">
        <f>$I15*M16%</f>
        <v>0</v>
      </c>
      <c r="N15" s="68">
        <f>$J15*N16%</f>
        <v>0</v>
      </c>
      <c r="O15" s="68">
        <f>$I15*O16%</f>
        <v>0</v>
      </c>
      <c r="P15" s="68">
        <f>$J15*P16%</f>
        <v>0</v>
      </c>
      <c r="Q15" s="68">
        <f t="shared" si="0"/>
        <v>0</v>
      </c>
      <c r="R15" s="69">
        <f t="shared" si="1"/>
        <v>0</v>
      </c>
    </row>
    <row r="16" spans="2:18" ht="13.5" thickBot="1">
      <c r="B16" s="86" t="s">
        <v>104</v>
      </c>
      <c r="C16" s="35">
        <f>SUM(C11:C15)</f>
        <v>0</v>
      </c>
      <c r="D16" s="33">
        <f>C16</f>
        <v>0</v>
      </c>
      <c r="E16" s="87">
        <f>SUM(E11:E15)</f>
        <v>0</v>
      </c>
      <c r="F16" s="88">
        <f>E16</f>
        <v>0</v>
      </c>
      <c r="G16" s="55"/>
      <c r="H16" s="72" t="s">
        <v>105</v>
      </c>
      <c r="I16" s="377"/>
      <c r="J16" s="377"/>
      <c r="K16" s="73"/>
      <c r="L16" s="73"/>
      <c r="M16" s="73"/>
      <c r="N16" s="73"/>
      <c r="O16" s="73"/>
      <c r="P16" s="73"/>
      <c r="Q16" s="84">
        <f t="shared" si="0"/>
        <v>0</v>
      </c>
      <c r="R16" s="85">
        <f t="shared" si="1"/>
        <v>0</v>
      </c>
    </row>
    <row r="17" spans="2:18" ht="13.5" thickTop="1">
      <c r="B17" s="76"/>
      <c r="C17" s="43"/>
      <c r="D17" s="37"/>
      <c r="E17" s="71"/>
      <c r="F17" s="66"/>
      <c r="G17" s="55"/>
      <c r="H17" s="67" t="s">
        <v>106</v>
      </c>
      <c r="I17" s="376">
        <f>'[1]PIANOCONTI'!C200</f>
        <v>0</v>
      </c>
      <c r="J17" s="376">
        <f>'[1]PIANOCONTI'!D200</f>
        <v>0</v>
      </c>
      <c r="K17" s="68">
        <f>$I17*K18%</f>
        <v>0</v>
      </c>
      <c r="L17" s="68">
        <f>$J17*L18%</f>
        <v>0</v>
      </c>
      <c r="M17" s="68">
        <f>$I17*M18%</f>
        <v>0</v>
      </c>
      <c r="N17" s="68">
        <f>$J17*N18%</f>
        <v>0</v>
      </c>
      <c r="O17" s="68">
        <f>$I17*O18%</f>
        <v>0</v>
      </c>
      <c r="P17" s="68">
        <f>$J17*P18%</f>
        <v>0</v>
      </c>
      <c r="Q17" s="68">
        <f t="shared" si="0"/>
        <v>0</v>
      </c>
      <c r="R17" s="69">
        <f t="shared" si="1"/>
        <v>0</v>
      </c>
    </row>
    <row r="18" spans="2:18" ht="13.5" thickBot="1">
      <c r="B18" s="86" t="s">
        <v>107</v>
      </c>
      <c r="C18" s="43"/>
      <c r="D18" s="37">
        <f>D7-D16</f>
        <v>0</v>
      </c>
      <c r="E18" s="71"/>
      <c r="F18" s="66">
        <f>F7-F16</f>
        <v>0</v>
      </c>
      <c r="G18" s="55"/>
      <c r="H18" s="72" t="s">
        <v>108</v>
      </c>
      <c r="I18" s="377"/>
      <c r="J18" s="377"/>
      <c r="K18" s="73"/>
      <c r="L18" s="73"/>
      <c r="M18" s="73"/>
      <c r="N18" s="73"/>
      <c r="O18" s="73"/>
      <c r="P18" s="73"/>
      <c r="Q18" s="84">
        <f t="shared" si="0"/>
        <v>0</v>
      </c>
      <c r="R18" s="85">
        <f t="shared" si="1"/>
        <v>0</v>
      </c>
    </row>
    <row r="19" spans="2:18" ht="13.5" thickTop="1">
      <c r="B19" s="76"/>
      <c r="C19" s="43"/>
      <c r="D19" s="37"/>
      <c r="E19" s="71"/>
      <c r="F19" s="66"/>
      <c r="G19" s="55"/>
      <c r="H19" s="67" t="s">
        <v>109</v>
      </c>
      <c r="I19" s="376">
        <f>'[1]PIANOCONTI'!C201</f>
        <v>0</v>
      </c>
      <c r="J19" s="376">
        <f>'[1]PIANOCONTI'!D201</f>
        <v>0</v>
      </c>
      <c r="K19" s="68">
        <f>$I19*K20%</f>
        <v>0</v>
      </c>
      <c r="L19" s="68">
        <f>$J19*L20%</f>
        <v>0</v>
      </c>
      <c r="M19" s="68">
        <f>$I19*M20%</f>
        <v>0</v>
      </c>
      <c r="N19" s="68">
        <f>$J19*N20%</f>
        <v>0</v>
      </c>
      <c r="O19" s="68">
        <f>$I19*O20%</f>
        <v>0</v>
      </c>
      <c r="P19" s="68">
        <f>$J19*P20%</f>
        <v>0</v>
      </c>
      <c r="Q19" s="68">
        <f t="shared" si="0"/>
        <v>0</v>
      </c>
      <c r="R19" s="69">
        <f t="shared" si="1"/>
        <v>0</v>
      </c>
    </row>
    <row r="20" spans="2:18" ht="13.5" thickBot="1">
      <c r="B20" s="188" t="s">
        <v>110</v>
      </c>
      <c r="C20" s="43"/>
      <c r="D20" s="37">
        <f>IF('[1]PROSP.RICLASS.COSTI'!B32=0,0,-'[1]PROSP.RICLASS.COSTI'!H30)</f>
        <v>0</v>
      </c>
      <c r="E20" s="71"/>
      <c r="F20" s="66">
        <f>IF('[1]PROSP.RICLASS.COSTI'!C32=0,0,-'[1]PROSP.RICLASS.COSTI'!I30)</f>
        <v>0</v>
      </c>
      <c r="G20" s="55"/>
      <c r="H20" s="72" t="s">
        <v>111</v>
      </c>
      <c r="I20" s="377"/>
      <c r="J20" s="377"/>
      <c r="K20" s="73"/>
      <c r="L20" s="73"/>
      <c r="M20" s="73"/>
      <c r="N20" s="73"/>
      <c r="O20" s="73"/>
      <c r="P20" s="73"/>
      <c r="Q20" s="84">
        <f t="shared" si="0"/>
        <v>0</v>
      </c>
      <c r="R20" s="85">
        <f t="shared" si="1"/>
        <v>0</v>
      </c>
    </row>
    <row r="21" spans="2:18" ht="13.5" thickTop="1">
      <c r="B21" s="76"/>
      <c r="C21" s="43"/>
      <c r="D21" s="37"/>
      <c r="E21" s="71"/>
      <c r="F21" s="66"/>
      <c r="G21" s="55"/>
      <c r="H21" s="67" t="s">
        <v>112</v>
      </c>
      <c r="I21" s="376">
        <f>'[1]PIANOCONTI'!C202</f>
        <v>0</v>
      </c>
      <c r="J21" s="376">
        <f>'[1]PIANOCONTI'!D202</f>
        <v>0</v>
      </c>
      <c r="K21" s="68">
        <f>$I21*K22%</f>
        <v>0</v>
      </c>
      <c r="L21" s="68">
        <f>$J21*L22%</f>
        <v>0</v>
      </c>
      <c r="M21" s="68">
        <f>$I21*M22%</f>
        <v>0</v>
      </c>
      <c r="N21" s="68">
        <f>$J21*N22%</f>
        <v>0</v>
      </c>
      <c r="O21" s="68">
        <f>$I21*O22%</f>
        <v>0</v>
      </c>
      <c r="P21" s="68">
        <f>$J21*P22%</f>
        <v>0</v>
      </c>
      <c r="Q21" s="68">
        <f t="shared" si="0"/>
        <v>0</v>
      </c>
      <c r="R21" s="69">
        <f t="shared" si="1"/>
        <v>0</v>
      </c>
    </row>
    <row r="22" spans="2:18" ht="13.5" thickBot="1">
      <c r="B22" s="188" t="s">
        <v>113</v>
      </c>
      <c r="C22" s="43"/>
      <c r="D22" s="37">
        <f>IF('[1]PROSP.RICLASS.COSTI'!B32=0,0,-'[1]PROSP.RICLASS.COSTI'!K30)</f>
        <v>0</v>
      </c>
      <c r="E22" s="71"/>
      <c r="F22" s="66">
        <f>IF('[1]PROSP.RICLASS.COSTI'!C32=0,0,-'[1]PROSP.RICLASS.COSTI'!L30)</f>
        <v>0</v>
      </c>
      <c r="G22" s="55"/>
      <c r="H22" s="72" t="s">
        <v>114</v>
      </c>
      <c r="I22" s="377"/>
      <c r="J22" s="377"/>
      <c r="K22" s="73"/>
      <c r="L22" s="73"/>
      <c r="M22" s="73"/>
      <c r="N22" s="73"/>
      <c r="O22" s="73"/>
      <c r="P22" s="73"/>
      <c r="Q22" s="84">
        <f t="shared" si="0"/>
        <v>0</v>
      </c>
      <c r="R22" s="85">
        <f t="shared" si="1"/>
        <v>0</v>
      </c>
    </row>
    <row r="23" spans="2:18" ht="13.5" thickTop="1">
      <c r="B23" s="76"/>
      <c r="C23" s="43"/>
      <c r="D23" s="37"/>
      <c r="E23" s="71"/>
      <c r="F23" s="66"/>
      <c r="G23" s="55"/>
      <c r="H23" s="67" t="s">
        <v>115</v>
      </c>
      <c r="I23" s="376">
        <f>'[1]PIANOCONTI'!C203</f>
        <v>0</v>
      </c>
      <c r="J23" s="376">
        <f>'[1]PIANOCONTI'!D203</f>
        <v>0</v>
      </c>
      <c r="K23" s="68">
        <f>$I23*K24%</f>
        <v>0</v>
      </c>
      <c r="L23" s="68">
        <f>$J23*L24%</f>
        <v>0</v>
      </c>
      <c r="M23" s="68">
        <f>$I23*M24%</f>
        <v>0</v>
      </c>
      <c r="N23" s="68">
        <f>$J23*N24%</f>
        <v>0</v>
      </c>
      <c r="O23" s="68">
        <f>$I23*O24%</f>
        <v>0</v>
      </c>
      <c r="P23" s="68">
        <f>$J23*P24%</f>
        <v>0</v>
      </c>
      <c r="Q23" s="68">
        <f t="shared" si="0"/>
        <v>0</v>
      </c>
      <c r="R23" s="69">
        <f t="shared" si="1"/>
        <v>0</v>
      </c>
    </row>
    <row r="24" spans="2:18" ht="13.5" thickBot="1">
      <c r="B24" s="76" t="s">
        <v>116</v>
      </c>
      <c r="C24" s="43"/>
      <c r="D24" s="37">
        <f>'[1]CONTO ECONOMICO c.c.'!F9</f>
        <v>0</v>
      </c>
      <c r="E24" s="71"/>
      <c r="F24" s="66">
        <f>'[1]CONTO ECONOMICO c.c.'!H9</f>
        <v>0</v>
      </c>
      <c r="G24" s="55"/>
      <c r="H24" s="72" t="s">
        <v>117</v>
      </c>
      <c r="I24" s="377"/>
      <c r="J24" s="377"/>
      <c r="K24" s="73"/>
      <c r="L24" s="73"/>
      <c r="M24" s="73"/>
      <c r="N24" s="73"/>
      <c r="O24" s="73"/>
      <c r="P24" s="73"/>
      <c r="Q24" s="84">
        <f t="shared" si="0"/>
        <v>0</v>
      </c>
      <c r="R24" s="85">
        <f t="shared" si="1"/>
        <v>0</v>
      </c>
    </row>
    <row r="25" spans="2:18" ht="13.5" thickTop="1">
      <c r="B25" s="76"/>
      <c r="C25" s="43"/>
      <c r="D25" s="37"/>
      <c r="E25" s="71"/>
      <c r="F25" s="66"/>
      <c r="G25" s="55"/>
      <c r="H25" s="67" t="s">
        <v>118</v>
      </c>
      <c r="I25" s="376">
        <f>'[1]PIANOCONTI'!C204</f>
        <v>0</v>
      </c>
      <c r="J25" s="376">
        <f>'[1]PIANOCONTI'!D210</f>
        <v>0</v>
      </c>
      <c r="K25" s="68">
        <f>$I25*K26%</f>
        <v>0</v>
      </c>
      <c r="L25" s="68">
        <f>$J25*L26%</f>
        <v>0</v>
      </c>
      <c r="M25" s="68">
        <f>$I25*M26%</f>
        <v>0</v>
      </c>
      <c r="N25" s="68">
        <f>$J25*N26%</f>
        <v>0</v>
      </c>
      <c r="O25" s="68">
        <f>$I25*O26%</f>
        <v>0</v>
      </c>
      <c r="P25" s="68">
        <f>$J25*P26%</f>
        <v>0</v>
      </c>
      <c r="Q25" s="68">
        <f t="shared" si="0"/>
        <v>0</v>
      </c>
      <c r="R25" s="69">
        <f t="shared" si="1"/>
        <v>0</v>
      </c>
    </row>
    <row r="26" spans="2:18" ht="13.5" thickBot="1">
      <c r="B26" s="76"/>
      <c r="C26" s="43"/>
      <c r="D26" s="33"/>
      <c r="E26" s="71"/>
      <c r="F26" s="88"/>
      <c r="G26" s="55"/>
      <c r="H26" s="72" t="s">
        <v>119</v>
      </c>
      <c r="I26" s="377"/>
      <c r="J26" s="377"/>
      <c r="K26" s="73"/>
      <c r="L26" s="73"/>
      <c r="M26" s="73"/>
      <c r="N26" s="73"/>
      <c r="O26" s="73"/>
      <c r="P26" s="73"/>
      <c r="Q26" s="84">
        <f t="shared" si="0"/>
        <v>0</v>
      </c>
      <c r="R26" s="85">
        <f t="shared" si="1"/>
        <v>0</v>
      </c>
    </row>
    <row r="27" spans="2:18" ht="13.5" thickTop="1">
      <c r="B27" s="86" t="s">
        <v>120</v>
      </c>
      <c r="C27" s="43"/>
      <c r="D27" s="37">
        <f>SUM(D18:D26)</f>
        <v>0</v>
      </c>
      <c r="E27" s="71"/>
      <c r="F27" s="66">
        <f>SUM(F18:F26)</f>
        <v>0</v>
      </c>
      <c r="G27" s="55"/>
      <c r="H27" s="67" t="s">
        <v>121</v>
      </c>
      <c r="I27" s="376">
        <f>'[1]PIANOCONTI'!C205</f>
        <v>0</v>
      </c>
      <c r="J27" s="376">
        <f>'[1]PIANOCONTI'!D205</f>
        <v>0</v>
      </c>
      <c r="K27" s="68">
        <f>$I27*K28%</f>
        <v>0</v>
      </c>
      <c r="L27" s="68">
        <f>$J27*L28%</f>
        <v>0</v>
      </c>
      <c r="M27" s="68">
        <f>$I27*M28%</f>
        <v>0</v>
      </c>
      <c r="N27" s="68">
        <f>$J27*N28%</f>
        <v>0</v>
      </c>
      <c r="O27" s="68">
        <f>$I27*O28%</f>
        <v>0</v>
      </c>
      <c r="P27" s="68">
        <f>$J27*P28%</f>
        <v>0</v>
      </c>
      <c r="Q27" s="68">
        <f t="shared" si="0"/>
        <v>0</v>
      </c>
      <c r="R27" s="69">
        <f t="shared" si="1"/>
        <v>0</v>
      </c>
    </row>
    <row r="28" spans="2:18" ht="13.5" thickBot="1">
      <c r="B28" s="76"/>
      <c r="C28" s="43"/>
      <c r="D28" s="37"/>
      <c r="E28" s="71"/>
      <c r="F28" s="66"/>
      <c r="G28" s="55"/>
      <c r="H28" s="72" t="s">
        <v>122</v>
      </c>
      <c r="I28" s="377"/>
      <c r="J28" s="377"/>
      <c r="K28" s="73"/>
      <c r="L28" s="73"/>
      <c r="M28" s="73"/>
      <c r="N28" s="73"/>
      <c r="O28" s="73"/>
      <c r="P28" s="73"/>
      <c r="Q28" s="84">
        <f t="shared" si="0"/>
        <v>0</v>
      </c>
      <c r="R28" s="85">
        <f t="shared" si="1"/>
        <v>0</v>
      </c>
    </row>
    <row r="29" spans="2:18" ht="13.5" thickTop="1">
      <c r="B29" s="76" t="s">
        <v>123</v>
      </c>
      <c r="C29" s="43"/>
      <c r="D29" s="37"/>
      <c r="E29" s="71"/>
      <c r="F29" s="66"/>
      <c r="G29" s="55"/>
      <c r="H29" s="67" t="s">
        <v>124</v>
      </c>
      <c r="I29" s="376">
        <f>'[1]PIANOCONTI'!C206</f>
        <v>0</v>
      </c>
      <c r="J29" s="376">
        <f>'[1]PIANOCONTI'!D206</f>
        <v>0</v>
      </c>
      <c r="K29" s="68">
        <f>$I29*K30%</f>
        <v>0</v>
      </c>
      <c r="L29" s="68">
        <f>$J29*L30%</f>
        <v>0</v>
      </c>
      <c r="M29" s="68">
        <f>$I29*M30%</f>
        <v>0</v>
      </c>
      <c r="N29" s="68">
        <f>$J29*N30%</f>
        <v>0</v>
      </c>
      <c r="O29" s="68">
        <f>$I29*O30%</f>
        <v>0</v>
      </c>
      <c r="P29" s="68">
        <f>$J29*P30%</f>
        <v>0</v>
      </c>
      <c r="Q29" s="68">
        <f t="shared" si="0"/>
        <v>0</v>
      </c>
      <c r="R29" s="69">
        <f t="shared" si="1"/>
        <v>0</v>
      </c>
    </row>
    <row r="30" spans="2:18" ht="13.5" thickBot="1">
      <c r="B30" s="76" t="s">
        <v>125</v>
      </c>
      <c r="C30" s="43">
        <f>'[1]CONTO ECONOMICO c.c.'!F38+'[1]CONTO ECONOMICO c.c.'!F39</f>
        <v>0</v>
      </c>
      <c r="D30" s="37"/>
      <c r="E30" s="71">
        <f>'[1]CONTO ECONOMICO c.c.'!H38+'[1]CONTO ECONOMICO c.c.'!H39</f>
        <v>0</v>
      </c>
      <c r="F30" s="66"/>
      <c r="G30" s="55"/>
      <c r="H30" s="72" t="s">
        <v>126</v>
      </c>
      <c r="I30" s="377"/>
      <c r="J30" s="377"/>
      <c r="K30" s="73"/>
      <c r="L30" s="73"/>
      <c r="M30" s="73"/>
      <c r="N30" s="73"/>
      <c r="O30" s="73"/>
      <c r="P30" s="73"/>
      <c r="Q30" s="84">
        <f t="shared" si="0"/>
        <v>0</v>
      </c>
      <c r="R30" s="85">
        <f t="shared" si="1"/>
        <v>0</v>
      </c>
    </row>
    <row r="31" spans="2:18" ht="13.5" thickTop="1">
      <c r="B31" s="76" t="s">
        <v>127</v>
      </c>
      <c r="C31" s="43">
        <f>'[1]CONTO ECONOMICO c.c.'!F45</f>
        <v>0</v>
      </c>
      <c r="D31" s="37"/>
      <c r="E31" s="71">
        <f>'[1]CONTO ECONOMICO c.c.'!H45</f>
        <v>0</v>
      </c>
      <c r="F31" s="66"/>
      <c r="G31" s="55"/>
      <c r="H31" s="67" t="s">
        <v>128</v>
      </c>
      <c r="I31" s="376">
        <f>'[1]PIANOCONTI'!C207</f>
        <v>0</v>
      </c>
      <c r="J31" s="376">
        <f>'[1]PIANOCONTI'!D207</f>
        <v>0</v>
      </c>
      <c r="K31" s="68">
        <f>$I31*K32%</f>
        <v>0</v>
      </c>
      <c r="L31" s="68">
        <f>$J31*L32%</f>
        <v>0</v>
      </c>
      <c r="M31" s="68">
        <f>$I31*M32%</f>
        <v>0</v>
      </c>
      <c r="N31" s="68">
        <f>$J31*N32%</f>
        <v>0</v>
      </c>
      <c r="O31" s="68">
        <f>$I31*O32%</f>
        <v>0</v>
      </c>
      <c r="P31" s="68">
        <f>$J31*P32%</f>
        <v>0</v>
      </c>
      <c r="Q31" s="68">
        <f t="shared" si="0"/>
        <v>0</v>
      </c>
      <c r="R31" s="69">
        <f t="shared" si="1"/>
        <v>0</v>
      </c>
    </row>
    <row r="32" spans="2:18" ht="13.5" thickBot="1">
      <c r="B32" s="86" t="s">
        <v>129</v>
      </c>
      <c r="C32" s="35">
        <f>SUM(C30:C31)</f>
        <v>0</v>
      </c>
      <c r="D32" s="37">
        <f>C32</f>
        <v>0</v>
      </c>
      <c r="E32" s="87">
        <f>SUM(E30:E31)</f>
        <v>0</v>
      </c>
      <c r="F32" s="66">
        <f>E32</f>
        <v>0</v>
      </c>
      <c r="G32" s="55"/>
      <c r="H32" s="72" t="s">
        <v>130</v>
      </c>
      <c r="I32" s="377"/>
      <c r="J32" s="377"/>
      <c r="K32" s="73"/>
      <c r="L32" s="73"/>
      <c r="M32" s="73"/>
      <c r="N32" s="73"/>
      <c r="O32" s="73"/>
      <c r="P32" s="73"/>
      <c r="Q32" s="84">
        <f t="shared" si="0"/>
        <v>0</v>
      </c>
      <c r="R32" s="85">
        <f t="shared" si="1"/>
        <v>0</v>
      </c>
    </row>
    <row r="33" spans="2:18" ht="13.5" thickTop="1">
      <c r="B33" s="76"/>
      <c r="C33" s="43"/>
      <c r="D33" s="37"/>
      <c r="E33" s="71"/>
      <c r="F33" s="66"/>
      <c r="G33" s="55"/>
      <c r="H33" s="89" t="s">
        <v>131</v>
      </c>
      <c r="I33" s="376">
        <f>'[1]PIANOCONTI'!C208</f>
        <v>0</v>
      </c>
      <c r="J33" s="376">
        <f>'[1]PIANOCONTI'!D208</f>
        <v>0</v>
      </c>
      <c r="K33" s="68">
        <f>$I33*K34%</f>
        <v>0</v>
      </c>
      <c r="L33" s="68">
        <f>$J33*L34%</f>
        <v>0</v>
      </c>
      <c r="M33" s="68">
        <f>$I33*M34%</f>
        <v>0</v>
      </c>
      <c r="N33" s="68">
        <f>$J33*N34%</f>
        <v>0</v>
      </c>
      <c r="O33" s="68">
        <f>$I33*O34%</f>
        <v>0</v>
      </c>
      <c r="P33" s="68">
        <f>$J33*P34%</f>
        <v>0</v>
      </c>
      <c r="Q33" s="68">
        <f t="shared" si="0"/>
        <v>0</v>
      </c>
      <c r="R33" s="69">
        <f t="shared" si="1"/>
        <v>0</v>
      </c>
    </row>
    <row r="34" spans="2:18" ht="13.5" thickBot="1">
      <c r="B34" s="76" t="s">
        <v>132</v>
      </c>
      <c r="C34" s="43"/>
      <c r="D34" s="37"/>
      <c r="E34" s="71"/>
      <c r="F34" s="66"/>
      <c r="G34" s="55"/>
      <c r="H34" s="90" t="s">
        <v>133</v>
      </c>
      <c r="I34" s="377"/>
      <c r="J34" s="377"/>
      <c r="K34" s="73"/>
      <c r="L34" s="73"/>
      <c r="M34" s="73"/>
      <c r="N34" s="73"/>
      <c r="O34" s="73"/>
      <c r="P34" s="73"/>
      <c r="Q34" s="84">
        <f t="shared" si="0"/>
        <v>0</v>
      </c>
      <c r="R34" s="85">
        <f t="shared" si="1"/>
        <v>0</v>
      </c>
    </row>
    <row r="35" spans="2:18" ht="13.5" thickTop="1">
      <c r="B35" s="76" t="s">
        <v>134</v>
      </c>
      <c r="C35" s="43">
        <f>'[1]CONTO ECONOMICO c.c.'!F49</f>
        <v>0</v>
      </c>
      <c r="D35" s="37"/>
      <c r="E35" s="71">
        <f>'[1]CONTO ECONOMICO c.c.'!H49</f>
        <v>0</v>
      </c>
      <c r="F35" s="66"/>
      <c r="G35" s="55"/>
      <c r="H35" s="67" t="s">
        <v>135</v>
      </c>
      <c r="I35" s="376">
        <f>'[1]PIANOCONTI'!C209</f>
        <v>0</v>
      </c>
      <c r="J35" s="376">
        <f>'[1]PIANOCONTI'!D209</f>
        <v>0</v>
      </c>
      <c r="K35" s="68">
        <f>$I35*K36%</f>
        <v>0</v>
      </c>
      <c r="L35" s="68">
        <f>$J35*L36%</f>
        <v>0</v>
      </c>
      <c r="M35" s="68">
        <f>$I35*M36%</f>
        <v>0</v>
      </c>
      <c r="N35" s="68">
        <f>$J35*N36%</f>
        <v>0</v>
      </c>
      <c r="O35" s="68"/>
      <c r="P35" s="68">
        <f>$J35*P36%</f>
        <v>0</v>
      </c>
      <c r="Q35" s="68">
        <f t="shared" si="0"/>
        <v>0</v>
      </c>
      <c r="R35" s="69">
        <f t="shared" si="1"/>
        <v>0</v>
      </c>
    </row>
    <row r="36" spans="2:18" ht="13.5" thickBot="1">
      <c r="B36" s="76" t="s">
        <v>136</v>
      </c>
      <c r="C36" s="43">
        <f>'[1]CONTO ECONOMICO c.c.'!F50</f>
        <v>0</v>
      </c>
      <c r="D36" s="37"/>
      <c r="E36" s="71">
        <f>'[1]CONTO ECONOMICO c.c.'!H50</f>
        <v>0</v>
      </c>
      <c r="F36" s="66"/>
      <c r="G36" s="55"/>
      <c r="H36" s="72" t="s">
        <v>137</v>
      </c>
      <c r="I36" s="377"/>
      <c r="J36" s="377"/>
      <c r="K36" s="73"/>
      <c r="L36" s="73"/>
      <c r="M36" s="73"/>
      <c r="N36" s="73"/>
      <c r="O36" s="73"/>
      <c r="P36" s="73"/>
      <c r="Q36" s="84">
        <f t="shared" si="0"/>
        <v>0</v>
      </c>
      <c r="R36" s="85">
        <f t="shared" si="1"/>
        <v>0</v>
      </c>
    </row>
    <row r="37" spans="2:18" ht="14.25" thickBot="1" thickTop="1">
      <c r="B37" s="86" t="s">
        <v>138</v>
      </c>
      <c r="C37" s="35">
        <f>SUM(C35:C36)</f>
        <v>0</v>
      </c>
      <c r="D37" s="37">
        <f>C37</f>
        <v>0</v>
      </c>
      <c r="E37" s="87">
        <f>SUM(E35:E36)</f>
        <v>0</v>
      </c>
      <c r="F37" s="66">
        <f>E37</f>
        <v>0</v>
      </c>
      <c r="G37" s="55"/>
      <c r="H37" s="67" t="s">
        <v>139</v>
      </c>
      <c r="I37" s="376">
        <f>'[1]PIANOCONTI'!C210</f>
        <v>0</v>
      </c>
      <c r="J37" s="376">
        <f>'[1]PIANOCONTI'!D210</f>
        <v>0</v>
      </c>
      <c r="K37" s="68">
        <f>$I37*K38%</f>
        <v>0</v>
      </c>
      <c r="L37" s="68">
        <f>$J37*L38%</f>
        <v>0</v>
      </c>
      <c r="M37" s="68">
        <f>$I37*M38%</f>
        <v>0</v>
      </c>
      <c r="N37" s="68">
        <f>$J37*N38%</f>
        <v>0</v>
      </c>
      <c r="O37" s="68">
        <f>$I37*O38%</f>
        <v>0</v>
      </c>
      <c r="P37" s="68">
        <f>$J37*P38%</f>
        <v>0</v>
      </c>
      <c r="Q37" s="68">
        <f t="shared" si="0"/>
        <v>0</v>
      </c>
      <c r="R37" s="69">
        <f t="shared" si="1"/>
        <v>0</v>
      </c>
    </row>
    <row r="38" spans="2:18" ht="14.25" thickBot="1" thickTop="1">
      <c r="B38" s="76"/>
      <c r="C38" s="43"/>
      <c r="D38" s="37"/>
      <c r="E38" s="71"/>
      <c r="F38" s="66"/>
      <c r="G38" s="55"/>
      <c r="H38" s="72" t="s">
        <v>140</v>
      </c>
      <c r="I38" s="377"/>
      <c r="J38" s="377"/>
      <c r="K38" s="73"/>
      <c r="L38" s="73"/>
      <c r="M38" s="73"/>
      <c r="N38" s="73"/>
      <c r="O38" s="73"/>
      <c r="P38" s="73"/>
      <c r="Q38" s="84">
        <f t="shared" si="0"/>
        <v>0</v>
      </c>
      <c r="R38" s="85">
        <f t="shared" si="1"/>
        <v>0</v>
      </c>
    </row>
    <row r="39" spans="2:18" ht="13.5" thickTop="1">
      <c r="B39" s="76" t="s">
        <v>141</v>
      </c>
      <c r="C39" s="43"/>
      <c r="D39" s="37"/>
      <c r="E39" s="71"/>
      <c r="F39" s="66"/>
      <c r="G39" s="55"/>
      <c r="H39" s="67" t="s">
        <v>142</v>
      </c>
      <c r="I39" s="376">
        <f>'[1]PIANOCONTI'!C211</f>
        <v>0</v>
      </c>
      <c r="J39" s="376">
        <f>'[1]PIANOCONTI'!D211</f>
        <v>0</v>
      </c>
      <c r="K39" s="68">
        <f>$I39*K40%</f>
        <v>0</v>
      </c>
      <c r="L39" s="68">
        <f>$J39*L40%</f>
        <v>0</v>
      </c>
      <c r="M39" s="68">
        <f>$I39*M40%</f>
        <v>0</v>
      </c>
      <c r="N39" s="68">
        <f>$J39*N40%</f>
        <v>0</v>
      </c>
      <c r="O39" s="68">
        <f>$I39*O40%</f>
        <v>0</v>
      </c>
      <c r="P39" s="68">
        <f>$J39*P40%</f>
        <v>0</v>
      </c>
      <c r="Q39" s="68">
        <f t="shared" si="0"/>
        <v>0</v>
      </c>
      <c r="R39" s="69">
        <f t="shared" si="1"/>
        <v>0</v>
      </c>
    </row>
    <row r="40" spans="2:18" ht="13.5" thickBot="1">
      <c r="B40" s="76" t="s">
        <v>143</v>
      </c>
      <c r="C40" s="43">
        <f>'[1]CONTO ECONOMICO c.c.'!F54</f>
        <v>0</v>
      </c>
      <c r="D40" s="37"/>
      <c r="E40" s="71">
        <f>'[1]CONTO ECONOMICO c.c.'!H54</f>
        <v>0</v>
      </c>
      <c r="F40" s="66"/>
      <c r="G40" s="55"/>
      <c r="H40" s="72" t="s">
        <v>144</v>
      </c>
      <c r="I40" s="377"/>
      <c r="J40" s="377"/>
      <c r="K40" s="73"/>
      <c r="L40" s="73"/>
      <c r="M40" s="73"/>
      <c r="N40" s="73"/>
      <c r="O40" s="73"/>
      <c r="P40" s="73"/>
      <c r="Q40" s="84">
        <f t="shared" si="0"/>
        <v>0</v>
      </c>
      <c r="R40" s="85">
        <f t="shared" si="1"/>
        <v>0</v>
      </c>
    </row>
    <row r="41" spans="2:18" ht="13.5" thickTop="1">
      <c r="B41" s="76" t="s">
        <v>145</v>
      </c>
      <c r="C41" s="43">
        <f>-'[1]CONTO ECONOMICO c.c.'!F55</f>
        <v>0</v>
      </c>
      <c r="D41" s="37"/>
      <c r="E41" s="71">
        <f>-'[1]CONTO ECONOMICO c.c.'!H55</f>
        <v>0</v>
      </c>
      <c r="F41" s="66"/>
      <c r="G41" s="55"/>
      <c r="H41" s="67" t="s">
        <v>146</v>
      </c>
      <c r="I41" s="376">
        <f>'[1]PIANOCONTI'!C212</f>
        <v>0</v>
      </c>
      <c r="J41" s="376">
        <f>'[1]PIANOCONTI'!D212</f>
        <v>0</v>
      </c>
      <c r="K41" s="68">
        <f>$I41*K42%</f>
        <v>0</v>
      </c>
      <c r="L41" s="68">
        <f>$J41*L42%</f>
        <v>0</v>
      </c>
      <c r="M41" s="68">
        <f>$I41*M42%</f>
        <v>0</v>
      </c>
      <c r="N41" s="68">
        <f>$J41*N42%</f>
        <v>0</v>
      </c>
      <c r="O41" s="68">
        <f>$I41*O42%</f>
        <v>0</v>
      </c>
      <c r="P41" s="68">
        <f>$J41*P42%</f>
        <v>0</v>
      </c>
      <c r="Q41" s="68">
        <f t="shared" si="0"/>
        <v>0</v>
      </c>
      <c r="R41" s="69">
        <f t="shared" si="1"/>
        <v>0</v>
      </c>
    </row>
    <row r="42" spans="2:18" ht="13.5" thickBot="1">
      <c r="B42" s="86" t="s">
        <v>147</v>
      </c>
      <c r="C42" s="35">
        <f>SUM(C40:C41)</f>
        <v>0</v>
      </c>
      <c r="D42" s="37">
        <f>C42</f>
        <v>0</v>
      </c>
      <c r="E42" s="87">
        <f>SUM(E40:E41)</f>
        <v>0</v>
      </c>
      <c r="F42" s="66">
        <f>E42</f>
        <v>0</v>
      </c>
      <c r="G42" s="55"/>
      <c r="H42" s="72" t="s">
        <v>148</v>
      </c>
      <c r="I42" s="377"/>
      <c r="J42" s="377"/>
      <c r="K42" s="73"/>
      <c r="L42" s="73"/>
      <c r="M42" s="73"/>
      <c r="N42" s="73"/>
      <c r="O42" s="73"/>
      <c r="P42" s="73"/>
      <c r="Q42" s="84">
        <f t="shared" si="0"/>
        <v>0</v>
      </c>
      <c r="R42" s="85">
        <f t="shared" si="1"/>
        <v>0</v>
      </c>
    </row>
    <row r="43" spans="2:18" ht="13.5" thickTop="1">
      <c r="B43" s="76"/>
      <c r="C43" s="43"/>
      <c r="D43" s="37"/>
      <c r="E43" s="71"/>
      <c r="F43" s="66"/>
      <c r="G43" s="55"/>
      <c r="H43" s="67" t="s">
        <v>149</v>
      </c>
      <c r="I43" s="376">
        <f>'[1]PIANOCONTI'!C214</f>
        <v>0</v>
      </c>
      <c r="J43" s="376">
        <f>'[1]PIANOCONTI'!D214</f>
        <v>0</v>
      </c>
      <c r="K43" s="68">
        <f>$I43*K44%</f>
        <v>0</v>
      </c>
      <c r="L43" s="68">
        <f>$J43*L44%</f>
        <v>0</v>
      </c>
      <c r="M43" s="68">
        <f>$I43*M44%</f>
        <v>0</v>
      </c>
      <c r="N43" s="68">
        <f>$J43*N44%</f>
        <v>0</v>
      </c>
      <c r="O43" s="68">
        <f>$I43*O44%</f>
        <v>0</v>
      </c>
      <c r="P43" s="68">
        <f>$J43*P44%</f>
        <v>0</v>
      </c>
      <c r="Q43" s="68">
        <f t="shared" si="0"/>
        <v>0</v>
      </c>
      <c r="R43" s="69">
        <f t="shared" si="1"/>
        <v>0</v>
      </c>
    </row>
    <row r="44" spans="2:18" ht="13.5" thickBot="1">
      <c r="B44" s="76"/>
      <c r="C44" s="43"/>
      <c r="D44" s="33"/>
      <c r="E44" s="71"/>
      <c r="F44" s="88"/>
      <c r="G44" s="55"/>
      <c r="H44" s="72" t="s">
        <v>150</v>
      </c>
      <c r="I44" s="377"/>
      <c r="J44" s="377"/>
      <c r="K44" s="73"/>
      <c r="L44" s="73"/>
      <c r="M44" s="73"/>
      <c r="N44" s="73"/>
      <c r="O44" s="73"/>
      <c r="P44" s="73"/>
      <c r="Q44" s="84">
        <f t="shared" si="0"/>
        <v>0</v>
      </c>
      <c r="R44" s="85">
        <f t="shared" si="1"/>
        <v>0</v>
      </c>
    </row>
    <row r="45" spans="2:18" ht="13.5" thickTop="1">
      <c r="B45" s="76" t="s">
        <v>151</v>
      </c>
      <c r="C45" s="43"/>
      <c r="D45" s="37">
        <f>SUM(D27:D43)</f>
        <v>0</v>
      </c>
      <c r="E45" s="71"/>
      <c r="F45" s="66">
        <f>SUM(F27:F43)</f>
        <v>0</v>
      </c>
      <c r="G45" s="55"/>
      <c r="H45" s="67" t="s">
        <v>152</v>
      </c>
      <c r="I45" s="376">
        <f>'[1]PIANOCONTI'!C213</f>
        <v>0</v>
      </c>
      <c r="J45" s="376">
        <f>'[1]PIANOCONTI'!D213</f>
        <v>0</v>
      </c>
      <c r="K45" s="68">
        <f>$I45*K46%</f>
        <v>0</v>
      </c>
      <c r="L45" s="68">
        <f>$J45*L46%</f>
        <v>0</v>
      </c>
      <c r="M45" s="68">
        <f>$I45*M46%</f>
        <v>0</v>
      </c>
      <c r="N45" s="68">
        <f>$J45*N46%</f>
        <v>0</v>
      </c>
      <c r="O45" s="68">
        <f>$I45*O46%</f>
        <v>0</v>
      </c>
      <c r="P45" s="68">
        <f>$J45*P46%</f>
        <v>0</v>
      </c>
      <c r="Q45" s="68">
        <f t="shared" si="0"/>
        <v>0</v>
      </c>
      <c r="R45" s="69">
        <f t="shared" si="1"/>
        <v>0</v>
      </c>
    </row>
    <row r="46" spans="2:18" ht="13.5" thickBot="1">
      <c r="B46" s="76"/>
      <c r="C46" s="43"/>
      <c r="D46" s="37"/>
      <c r="E46" s="71"/>
      <c r="F46" s="66"/>
      <c r="G46" s="55"/>
      <c r="H46" s="72" t="s">
        <v>153</v>
      </c>
      <c r="I46" s="377"/>
      <c r="J46" s="377"/>
      <c r="K46" s="73"/>
      <c r="L46" s="73"/>
      <c r="M46" s="73"/>
      <c r="N46" s="73"/>
      <c r="O46" s="73"/>
      <c r="P46" s="73"/>
      <c r="Q46" s="84">
        <f t="shared" si="0"/>
        <v>0</v>
      </c>
      <c r="R46" s="85">
        <f t="shared" si="1"/>
        <v>0</v>
      </c>
    </row>
    <row r="47" spans="2:18" ht="13.5" thickTop="1">
      <c r="B47" s="86" t="s">
        <v>154</v>
      </c>
      <c r="C47" s="43"/>
      <c r="D47" s="37">
        <f>-'[1]CONTO ECONOMICO c.c.'!F59</f>
        <v>0</v>
      </c>
      <c r="E47" s="71"/>
      <c r="F47" s="66">
        <f>-'[1]CONTO ECONOMICO c.c.'!H59</f>
        <v>0</v>
      </c>
      <c r="G47" s="55"/>
      <c r="H47" s="67" t="s">
        <v>155</v>
      </c>
      <c r="I47" s="376">
        <f>'[1]PIANOCONTI'!C215</f>
        <v>0</v>
      </c>
      <c r="J47" s="376">
        <f>'[1]PIANOCONTI'!D215</f>
        <v>0</v>
      </c>
      <c r="K47" s="68">
        <f>$I47*K48%</f>
        <v>0</v>
      </c>
      <c r="L47" s="68">
        <f>$J47*L48%</f>
        <v>0</v>
      </c>
      <c r="M47" s="68">
        <f>$I47*M48%</f>
        <v>0</v>
      </c>
      <c r="N47" s="68">
        <f>$J47*N48%</f>
        <v>0</v>
      </c>
      <c r="O47" s="68">
        <f>$I47*O48%</f>
        <v>0</v>
      </c>
      <c r="P47" s="68">
        <f>$J47*P48%</f>
        <v>0</v>
      </c>
      <c r="Q47" s="68">
        <f t="shared" si="0"/>
        <v>0</v>
      </c>
      <c r="R47" s="69">
        <f t="shared" si="1"/>
        <v>0</v>
      </c>
    </row>
    <row r="48" spans="2:18" ht="13.5" thickBot="1">
      <c r="B48" s="76"/>
      <c r="C48" s="43"/>
      <c r="D48" s="33"/>
      <c r="E48" s="71"/>
      <c r="F48" s="88"/>
      <c r="G48" s="55"/>
      <c r="H48" s="72" t="s">
        <v>156</v>
      </c>
      <c r="I48" s="377"/>
      <c r="J48" s="377"/>
      <c r="K48" s="73"/>
      <c r="L48" s="73"/>
      <c r="M48" s="73"/>
      <c r="N48" s="73"/>
      <c r="O48" s="73"/>
      <c r="P48" s="73"/>
      <c r="Q48" s="84">
        <f t="shared" si="0"/>
        <v>0</v>
      </c>
      <c r="R48" s="85">
        <f t="shared" si="1"/>
        <v>0</v>
      </c>
    </row>
    <row r="49" spans="2:18" ht="14.25" thickBot="1" thickTop="1">
      <c r="B49" s="76" t="s">
        <v>157</v>
      </c>
      <c r="C49" s="43"/>
      <c r="D49" s="35">
        <f>SUM(D45:D47)</f>
        <v>0</v>
      </c>
      <c r="E49" s="71"/>
      <c r="F49" s="91">
        <f>SUM(F45:F48)</f>
        <v>0</v>
      </c>
      <c r="G49" s="55"/>
      <c r="H49" s="92" t="s">
        <v>158</v>
      </c>
      <c r="I49" s="93">
        <f>'[1]CONTO ECONOMICO c.c.'!F30+'[1]CONTO ECONOMICO c.c.'!F31</f>
        <v>0</v>
      </c>
      <c r="J49" s="93">
        <f>'[1]CONTO ECONOMICO c.c.'!H30+'[1]CONTO ECONOMICO c.c.'!H31</f>
        <v>0</v>
      </c>
      <c r="K49" s="79">
        <f aca="true" t="shared" si="2" ref="K49:P49">$I49*K50%</f>
        <v>0</v>
      </c>
      <c r="L49" s="79">
        <f t="shared" si="2"/>
        <v>0</v>
      </c>
      <c r="M49" s="79">
        <f t="shared" si="2"/>
        <v>0</v>
      </c>
      <c r="N49" s="79">
        <f t="shared" si="2"/>
        <v>0</v>
      </c>
      <c r="O49" s="79">
        <f t="shared" si="2"/>
        <v>0</v>
      </c>
      <c r="P49" s="79">
        <f t="shared" si="2"/>
        <v>0</v>
      </c>
      <c r="Q49" s="68">
        <f t="shared" si="0"/>
        <v>0</v>
      </c>
      <c r="R49" s="69">
        <f t="shared" si="1"/>
        <v>0</v>
      </c>
    </row>
    <row r="50" spans="2:18" ht="14.25" thickBot="1" thickTop="1">
      <c r="B50" s="94"/>
      <c r="C50" s="95"/>
      <c r="D50" s="96"/>
      <c r="E50" s="97"/>
      <c r="F50" s="98"/>
      <c r="G50" s="55"/>
      <c r="H50" s="81" t="s">
        <v>159</v>
      </c>
      <c r="I50" s="82"/>
      <c r="J50" s="82"/>
      <c r="K50" s="83"/>
      <c r="L50" s="83"/>
      <c r="M50" s="83"/>
      <c r="N50" s="83"/>
      <c r="O50" s="83"/>
      <c r="P50" s="83"/>
      <c r="Q50" s="84">
        <f t="shared" si="0"/>
        <v>0</v>
      </c>
      <c r="R50" s="85">
        <f t="shared" si="1"/>
        <v>0</v>
      </c>
    </row>
    <row r="51" spans="2:18" ht="13.5" thickTop="1">
      <c r="B51" s="99"/>
      <c r="C51" s="99"/>
      <c r="D51" s="99"/>
      <c r="E51" s="99"/>
      <c r="F51" s="99"/>
      <c r="G51" s="55"/>
      <c r="H51" s="67" t="s">
        <v>160</v>
      </c>
      <c r="I51" s="376">
        <f>'[1]CONTO ECONOMICO c.c.'!F32</f>
        <v>0</v>
      </c>
      <c r="J51" s="376">
        <f>'[1]CONTO ECONOMICO c.c.'!H32</f>
        <v>0</v>
      </c>
      <c r="K51" s="68">
        <f>$I51*K52%</f>
        <v>0</v>
      </c>
      <c r="L51" s="68">
        <f>$J51*L52%</f>
        <v>0</v>
      </c>
      <c r="M51" s="68">
        <f>$I51*M52%</f>
        <v>0</v>
      </c>
      <c r="N51" s="68">
        <f>$J51*N52%</f>
        <v>0</v>
      </c>
      <c r="O51" s="68">
        <f>$I51*O52%</f>
        <v>0</v>
      </c>
      <c r="P51" s="68">
        <f>$J51*P52%</f>
        <v>0</v>
      </c>
      <c r="Q51" s="68">
        <f t="shared" si="0"/>
        <v>0</v>
      </c>
      <c r="R51" s="69">
        <f t="shared" si="1"/>
        <v>0</v>
      </c>
    </row>
    <row r="52" spans="2:18" ht="13.5" thickBot="1">
      <c r="B52" s="99"/>
      <c r="C52" s="99"/>
      <c r="D52" s="99"/>
      <c r="E52" s="99"/>
      <c r="F52" s="99"/>
      <c r="G52" s="55"/>
      <c r="H52" s="72" t="s">
        <v>161</v>
      </c>
      <c r="I52" s="377"/>
      <c r="J52" s="377"/>
      <c r="K52" s="73"/>
      <c r="L52" s="73"/>
      <c r="M52" s="73"/>
      <c r="N52" s="73"/>
      <c r="O52" s="73"/>
      <c r="P52" s="73"/>
      <c r="Q52" s="84">
        <f t="shared" si="0"/>
        <v>0</v>
      </c>
      <c r="R52" s="85">
        <f t="shared" si="1"/>
        <v>0</v>
      </c>
    </row>
    <row r="53" spans="2:18" ht="14.25" thickBot="1" thickTop="1">
      <c r="B53" s="99"/>
      <c r="C53" s="99"/>
      <c r="D53" s="99"/>
      <c r="E53" s="99"/>
      <c r="F53" s="99"/>
      <c r="G53" s="55"/>
      <c r="H53" s="100" t="s">
        <v>162</v>
      </c>
      <c r="I53" s="101"/>
      <c r="J53" s="101"/>
      <c r="K53" s="102">
        <f aca="true" t="shared" si="3" ref="K53:R53">K107</f>
        <v>0</v>
      </c>
      <c r="L53" s="102">
        <f t="shared" si="3"/>
        <v>0</v>
      </c>
      <c r="M53" s="102">
        <f t="shared" si="3"/>
        <v>0</v>
      </c>
      <c r="N53" s="102">
        <f t="shared" si="3"/>
        <v>0</v>
      </c>
      <c r="O53" s="102">
        <f t="shared" si="3"/>
        <v>0</v>
      </c>
      <c r="P53" s="102">
        <f t="shared" si="3"/>
        <v>0</v>
      </c>
      <c r="Q53" s="102">
        <f t="shared" si="3"/>
        <v>0</v>
      </c>
      <c r="R53" s="102">
        <f t="shared" si="3"/>
        <v>0</v>
      </c>
    </row>
    <row r="54" spans="7:18" ht="14.25" thickBot="1" thickTop="1">
      <c r="G54" s="55"/>
      <c r="H54" s="103" t="s">
        <v>163</v>
      </c>
      <c r="I54" s="104">
        <f>SUM(I7:I52)</f>
        <v>0</v>
      </c>
      <c r="J54" s="104">
        <f>SUM(J7:J52)</f>
        <v>0</v>
      </c>
      <c r="K54" s="104">
        <f aca="true" t="shared" si="4" ref="K54:R54">K7+K9+K11+K13+K15+K17+K19+K21+K23+K25+K27+K29+K31+K33+K35+K37+K39+K41+K43+K45+K47+K49+K51+K53</f>
        <v>0</v>
      </c>
      <c r="L54" s="104">
        <f t="shared" si="4"/>
        <v>0</v>
      </c>
      <c r="M54" s="104">
        <f t="shared" si="4"/>
        <v>0</v>
      </c>
      <c r="N54" s="104">
        <f t="shared" si="4"/>
        <v>0</v>
      </c>
      <c r="O54" s="104">
        <f t="shared" si="4"/>
        <v>0</v>
      </c>
      <c r="P54" s="104">
        <f t="shared" si="4"/>
        <v>0</v>
      </c>
      <c r="Q54" s="104">
        <f t="shared" si="4"/>
        <v>0</v>
      </c>
      <c r="R54" s="104">
        <f t="shared" si="4"/>
        <v>0</v>
      </c>
    </row>
    <row r="55" ht="13.5" thickTop="1">
      <c r="G55" s="55"/>
    </row>
    <row r="56" ht="13.5" thickBot="1">
      <c r="G56" s="55"/>
    </row>
    <row r="57" spans="7:18" ht="13.5" thickTop="1">
      <c r="G57" s="55"/>
      <c r="H57" s="378" t="s">
        <v>164</v>
      </c>
      <c r="I57" s="379"/>
      <c r="J57" s="379"/>
      <c r="K57" s="379"/>
      <c r="L57" s="379"/>
      <c r="M57" s="379"/>
      <c r="N57" s="379"/>
      <c r="O57" s="379"/>
      <c r="P57" s="379"/>
      <c r="Q57" s="379"/>
      <c r="R57" s="380"/>
    </row>
    <row r="58" spans="7:18" ht="13.5" thickBot="1">
      <c r="G58" s="55"/>
      <c r="H58" s="381"/>
      <c r="I58" s="382"/>
      <c r="J58" s="382"/>
      <c r="K58" s="382"/>
      <c r="L58" s="382"/>
      <c r="M58" s="382"/>
      <c r="N58" s="382"/>
      <c r="O58" s="382"/>
      <c r="P58" s="382"/>
      <c r="Q58" s="382"/>
      <c r="R58" s="383"/>
    </row>
    <row r="59" spans="7:18" ht="13.5" thickTop="1">
      <c r="G59" s="55"/>
      <c r="H59" s="56"/>
      <c r="I59" s="384" t="s">
        <v>24</v>
      </c>
      <c r="J59" s="384"/>
      <c r="K59" s="384" t="s">
        <v>84</v>
      </c>
      <c r="L59" s="384"/>
      <c r="M59" s="384" t="s">
        <v>85</v>
      </c>
      <c r="N59" s="384"/>
      <c r="O59" s="384" t="s">
        <v>86</v>
      </c>
      <c r="P59" s="384"/>
      <c r="Q59" s="385" t="s">
        <v>24</v>
      </c>
      <c r="R59" s="386"/>
    </row>
    <row r="60" spans="7:18" ht="13.5" thickBot="1">
      <c r="G60" s="55"/>
      <c r="H60" s="59"/>
      <c r="I60" s="60" t="s">
        <v>2</v>
      </c>
      <c r="J60" s="60" t="s">
        <v>3</v>
      </c>
      <c r="K60" s="60" t="s">
        <v>2</v>
      </c>
      <c r="L60" s="60" t="s">
        <v>3</v>
      </c>
      <c r="M60" s="60" t="s">
        <v>2</v>
      </c>
      <c r="N60" s="60" t="s">
        <v>3</v>
      </c>
      <c r="O60" s="60" t="s">
        <v>2</v>
      </c>
      <c r="P60" s="60" t="s">
        <v>3</v>
      </c>
      <c r="Q60" s="61" t="s">
        <v>2</v>
      </c>
      <c r="R60" s="62" t="s">
        <v>3</v>
      </c>
    </row>
    <row r="61" spans="7:18" ht="13.5" thickTop="1">
      <c r="G61" s="55"/>
      <c r="H61" s="67"/>
      <c r="I61" s="376"/>
      <c r="J61" s="376"/>
      <c r="K61" s="68"/>
      <c r="L61" s="68"/>
      <c r="M61" s="68"/>
      <c r="N61" s="68"/>
      <c r="O61" s="68"/>
      <c r="P61" s="68"/>
      <c r="Q61" s="68"/>
      <c r="R61" s="69"/>
    </row>
    <row r="62" spans="7:18" ht="13.5" thickBot="1">
      <c r="G62" s="55"/>
      <c r="H62" s="72"/>
      <c r="I62" s="377"/>
      <c r="J62" s="377"/>
      <c r="K62" s="73"/>
      <c r="L62" s="73"/>
      <c r="M62" s="73"/>
      <c r="N62" s="73"/>
      <c r="O62" s="73"/>
      <c r="P62" s="73"/>
      <c r="Q62" s="74"/>
      <c r="R62" s="75"/>
    </row>
    <row r="63" spans="7:18" ht="13.5" thickTop="1">
      <c r="G63" s="55"/>
      <c r="H63" s="77"/>
      <c r="I63" s="78"/>
      <c r="J63" s="78"/>
      <c r="K63" s="79"/>
      <c r="L63" s="79"/>
      <c r="M63" s="79"/>
      <c r="N63" s="79"/>
      <c r="O63" s="79"/>
      <c r="P63" s="80"/>
      <c r="Q63" s="68"/>
      <c r="R63" s="69"/>
    </row>
    <row r="64" spans="7:18" ht="13.5" thickBot="1">
      <c r="G64" s="55"/>
      <c r="H64" s="81"/>
      <c r="I64" s="82"/>
      <c r="J64" s="82"/>
      <c r="K64" s="83"/>
      <c r="L64" s="83"/>
      <c r="M64" s="83"/>
      <c r="N64" s="83"/>
      <c r="O64" s="83"/>
      <c r="P64" s="83"/>
      <c r="Q64" s="74"/>
      <c r="R64" s="75"/>
    </row>
    <row r="65" spans="8:18" ht="13.5" thickTop="1">
      <c r="H65" s="67"/>
      <c r="I65" s="376"/>
      <c r="J65" s="376"/>
      <c r="K65" s="68"/>
      <c r="L65" s="68"/>
      <c r="M65" s="68"/>
      <c r="N65" s="68"/>
      <c r="O65" s="68"/>
      <c r="P65" s="68"/>
      <c r="Q65" s="68"/>
      <c r="R65" s="69"/>
    </row>
    <row r="66" spans="8:18" ht="13.5" thickBot="1">
      <c r="H66" s="72"/>
      <c r="I66" s="377"/>
      <c r="J66" s="377"/>
      <c r="K66" s="73"/>
      <c r="L66" s="73"/>
      <c r="M66" s="73"/>
      <c r="N66" s="73"/>
      <c r="O66" s="73"/>
      <c r="P66" s="73"/>
      <c r="Q66" s="84"/>
      <c r="R66" s="85"/>
    </row>
    <row r="67" spans="8:18" ht="13.5" thickTop="1">
      <c r="H67" s="67"/>
      <c r="I67" s="376"/>
      <c r="J67" s="376"/>
      <c r="K67" s="68"/>
      <c r="L67" s="68"/>
      <c r="M67" s="68"/>
      <c r="N67" s="68"/>
      <c r="O67" s="68"/>
      <c r="P67" s="68"/>
      <c r="Q67" s="68"/>
      <c r="R67" s="69"/>
    </row>
    <row r="68" spans="8:18" ht="13.5" thickBot="1">
      <c r="H68" s="72"/>
      <c r="I68" s="377"/>
      <c r="J68" s="377"/>
      <c r="K68" s="73"/>
      <c r="L68" s="73"/>
      <c r="M68" s="73"/>
      <c r="N68" s="73"/>
      <c r="O68" s="73"/>
      <c r="P68" s="73"/>
      <c r="Q68" s="84"/>
      <c r="R68" s="85"/>
    </row>
    <row r="69" spans="8:18" ht="13.5" thickTop="1">
      <c r="H69" s="67"/>
      <c r="I69" s="376"/>
      <c r="J69" s="376"/>
      <c r="K69" s="68"/>
      <c r="L69" s="68"/>
      <c r="M69" s="68"/>
      <c r="N69" s="68"/>
      <c r="O69" s="68"/>
      <c r="P69" s="68"/>
      <c r="Q69" s="68"/>
      <c r="R69" s="69"/>
    </row>
    <row r="70" spans="8:18" ht="13.5" thickBot="1">
      <c r="H70" s="72"/>
      <c r="I70" s="377"/>
      <c r="J70" s="377"/>
      <c r="K70" s="73"/>
      <c r="L70" s="73"/>
      <c r="M70" s="73"/>
      <c r="N70" s="73"/>
      <c r="O70" s="73"/>
      <c r="P70" s="73"/>
      <c r="Q70" s="84"/>
      <c r="R70" s="85"/>
    </row>
    <row r="71" spans="8:18" ht="13.5" thickTop="1">
      <c r="H71" s="67"/>
      <c r="I71" s="376"/>
      <c r="J71" s="376"/>
      <c r="K71" s="68"/>
      <c r="L71" s="68"/>
      <c r="M71" s="68"/>
      <c r="N71" s="68"/>
      <c r="O71" s="68"/>
      <c r="P71" s="68"/>
      <c r="Q71" s="68"/>
      <c r="R71" s="69"/>
    </row>
    <row r="72" spans="8:18" ht="13.5" thickBot="1">
      <c r="H72" s="72"/>
      <c r="I72" s="377"/>
      <c r="J72" s="377"/>
      <c r="K72" s="73"/>
      <c r="L72" s="73"/>
      <c r="M72" s="73"/>
      <c r="N72" s="73"/>
      <c r="O72" s="73"/>
      <c r="P72" s="73"/>
      <c r="Q72" s="84"/>
      <c r="R72" s="85"/>
    </row>
    <row r="73" spans="8:18" ht="13.5" thickTop="1">
      <c r="H73" s="67"/>
      <c r="I73" s="376"/>
      <c r="J73" s="376"/>
      <c r="K73" s="68"/>
      <c r="L73" s="68"/>
      <c r="M73" s="68"/>
      <c r="N73" s="68"/>
      <c r="O73" s="68"/>
      <c r="P73" s="68"/>
      <c r="Q73" s="68"/>
      <c r="R73" s="69"/>
    </row>
    <row r="74" spans="8:18" ht="13.5" thickBot="1">
      <c r="H74" s="72"/>
      <c r="I74" s="377"/>
      <c r="J74" s="377"/>
      <c r="K74" s="73"/>
      <c r="L74" s="73"/>
      <c r="M74" s="73"/>
      <c r="N74" s="73"/>
      <c r="O74" s="73"/>
      <c r="P74" s="73"/>
      <c r="Q74" s="84"/>
      <c r="R74" s="85"/>
    </row>
    <row r="75" spans="8:18" ht="13.5" thickTop="1">
      <c r="H75" s="67"/>
      <c r="I75" s="376"/>
      <c r="J75" s="376"/>
      <c r="K75" s="68"/>
      <c r="L75" s="68"/>
      <c r="M75" s="68"/>
      <c r="N75" s="68"/>
      <c r="O75" s="68"/>
      <c r="P75" s="68"/>
      <c r="Q75" s="68"/>
      <c r="R75" s="69"/>
    </row>
    <row r="76" spans="8:18" ht="13.5" thickBot="1">
      <c r="H76" s="72"/>
      <c r="I76" s="377"/>
      <c r="J76" s="377"/>
      <c r="K76" s="73"/>
      <c r="L76" s="73"/>
      <c r="M76" s="73"/>
      <c r="N76" s="73"/>
      <c r="O76" s="73"/>
      <c r="P76" s="73"/>
      <c r="Q76" s="84"/>
      <c r="R76" s="85"/>
    </row>
    <row r="77" spans="8:18" ht="13.5" thickTop="1">
      <c r="H77" s="67"/>
      <c r="I77" s="376"/>
      <c r="J77" s="376"/>
      <c r="K77" s="68"/>
      <c r="L77" s="68"/>
      <c r="M77" s="68"/>
      <c r="N77" s="68"/>
      <c r="O77" s="68"/>
      <c r="P77" s="68"/>
      <c r="Q77" s="68"/>
      <c r="R77" s="69"/>
    </row>
    <row r="78" spans="8:18" ht="13.5" thickBot="1">
      <c r="H78" s="72"/>
      <c r="I78" s="377"/>
      <c r="J78" s="377"/>
      <c r="K78" s="73"/>
      <c r="L78" s="73"/>
      <c r="M78" s="73"/>
      <c r="N78" s="73"/>
      <c r="O78" s="73"/>
      <c r="P78" s="73"/>
      <c r="Q78" s="84"/>
      <c r="R78" s="85"/>
    </row>
    <row r="79" spans="8:18" ht="13.5" thickTop="1">
      <c r="H79" s="67"/>
      <c r="I79" s="376"/>
      <c r="J79" s="376"/>
      <c r="K79" s="68"/>
      <c r="L79" s="68"/>
      <c r="M79" s="68"/>
      <c r="N79" s="68"/>
      <c r="O79" s="68"/>
      <c r="P79" s="68"/>
      <c r="Q79" s="68"/>
      <c r="R79" s="69"/>
    </row>
    <row r="80" spans="8:18" ht="13.5" thickBot="1">
      <c r="H80" s="72"/>
      <c r="I80" s="377"/>
      <c r="J80" s="377"/>
      <c r="K80" s="73"/>
      <c r="L80" s="73"/>
      <c r="M80" s="73"/>
      <c r="N80" s="73"/>
      <c r="O80" s="73"/>
      <c r="P80" s="73"/>
      <c r="Q80" s="84"/>
      <c r="R80" s="85"/>
    </row>
    <row r="81" spans="8:18" ht="13.5" thickTop="1">
      <c r="H81" s="67"/>
      <c r="I81" s="376"/>
      <c r="J81" s="376"/>
      <c r="K81" s="68"/>
      <c r="L81" s="68"/>
      <c r="M81" s="68"/>
      <c r="N81" s="68"/>
      <c r="O81" s="68"/>
      <c r="P81" s="68"/>
      <c r="Q81" s="68"/>
      <c r="R81" s="69"/>
    </row>
    <row r="82" spans="8:18" ht="13.5" thickBot="1">
      <c r="H82" s="72"/>
      <c r="I82" s="377"/>
      <c r="J82" s="377"/>
      <c r="K82" s="73"/>
      <c r="L82" s="73"/>
      <c r="M82" s="73"/>
      <c r="N82" s="73"/>
      <c r="O82" s="73"/>
      <c r="P82" s="73"/>
      <c r="Q82" s="84"/>
      <c r="R82" s="85"/>
    </row>
    <row r="83" spans="8:18" ht="13.5" thickTop="1">
      <c r="H83" s="67"/>
      <c r="I83" s="376"/>
      <c r="J83" s="376"/>
      <c r="K83" s="68"/>
      <c r="L83" s="68"/>
      <c r="M83" s="68"/>
      <c r="N83" s="68"/>
      <c r="O83" s="68"/>
      <c r="P83" s="68"/>
      <c r="Q83" s="68"/>
      <c r="R83" s="69"/>
    </row>
    <row r="84" spans="8:18" ht="13.5" thickBot="1">
      <c r="H84" s="72"/>
      <c r="I84" s="377"/>
      <c r="J84" s="377"/>
      <c r="K84" s="73"/>
      <c r="L84" s="73"/>
      <c r="M84" s="73"/>
      <c r="N84" s="73"/>
      <c r="O84" s="73"/>
      <c r="P84" s="73"/>
      <c r="Q84" s="84"/>
      <c r="R84" s="85"/>
    </row>
    <row r="85" spans="8:18" ht="13.5" thickTop="1">
      <c r="H85" s="67"/>
      <c r="I85" s="376"/>
      <c r="J85" s="376"/>
      <c r="K85" s="68"/>
      <c r="L85" s="68"/>
      <c r="M85" s="68"/>
      <c r="N85" s="68"/>
      <c r="O85" s="68"/>
      <c r="P85" s="68"/>
      <c r="Q85" s="68"/>
      <c r="R85" s="69"/>
    </row>
    <row r="86" spans="8:18" ht="13.5" thickBot="1">
      <c r="H86" s="72"/>
      <c r="I86" s="377"/>
      <c r="J86" s="377"/>
      <c r="K86" s="73"/>
      <c r="L86" s="73"/>
      <c r="M86" s="73"/>
      <c r="N86" s="73"/>
      <c r="O86" s="73"/>
      <c r="P86" s="73"/>
      <c r="Q86" s="84"/>
      <c r="R86" s="85"/>
    </row>
    <row r="87" spans="8:18" ht="13.5" thickTop="1">
      <c r="H87" s="89"/>
      <c r="I87" s="376"/>
      <c r="J87" s="376"/>
      <c r="K87" s="68"/>
      <c r="L87" s="68"/>
      <c r="M87" s="68"/>
      <c r="N87" s="68"/>
      <c r="O87" s="68"/>
      <c r="P87" s="68"/>
      <c r="Q87" s="68"/>
      <c r="R87" s="69"/>
    </row>
    <row r="88" spans="8:18" ht="13.5" thickBot="1">
      <c r="H88" s="90"/>
      <c r="I88" s="377"/>
      <c r="J88" s="377"/>
      <c r="K88" s="73"/>
      <c r="L88" s="73"/>
      <c r="M88" s="73"/>
      <c r="N88" s="73"/>
      <c r="O88" s="73"/>
      <c r="P88" s="73"/>
      <c r="Q88" s="84"/>
      <c r="R88" s="85"/>
    </row>
    <row r="89" spans="8:18" ht="13.5" thickTop="1">
      <c r="H89" s="67"/>
      <c r="I89" s="376"/>
      <c r="J89" s="376"/>
      <c r="K89" s="68"/>
      <c r="L89" s="68"/>
      <c r="M89" s="68"/>
      <c r="N89" s="68"/>
      <c r="O89" s="68"/>
      <c r="P89" s="68"/>
      <c r="Q89" s="68"/>
      <c r="R89" s="69"/>
    </row>
    <row r="90" spans="8:18" ht="13.5" thickBot="1">
      <c r="H90" s="72"/>
      <c r="I90" s="377"/>
      <c r="J90" s="377"/>
      <c r="K90" s="73"/>
      <c r="L90" s="73"/>
      <c r="M90" s="73"/>
      <c r="N90" s="73"/>
      <c r="O90" s="73"/>
      <c r="P90" s="73"/>
      <c r="Q90" s="84"/>
      <c r="R90" s="85"/>
    </row>
    <row r="91" spans="8:18" ht="13.5" thickTop="1">
      <c r="H91" s="67"/>
      <c r="I91" s="376"/>
      <c r="J91" s="376"/>
      <c r="K91" s="68"/>
      <c r="L91" s="68"/>
      <c r="M91" s="68"/>
      <c r="N91" s="68"/>
      <c r="O91" s="68"/>
      <c r="P91" s="68"/>
      <c r="Q91" s="68"/>
      <c r="R91" s="69"/>
    </row>
    <row r="92" spans="8:18" ht="13.5" thickBot="1">
      <c r="H92" s="72"/>
      <c r="I92" s="377"/>
      <c r="J92" s="377"/>
      <c r="K92" s="73"/>
      <c r="L92" s="73"/>
      <c r="M92" s="73"/>
      <c r="N92" s="73"/>
      <c r="O92" s="73"/>
      <c r="P92" s="73"/>
      <c r="Q92" s="84"/>
      <c r="R92" s="85"/>
    </row>
    <row r="93" spans="8:18" ht="13.5" thickTop="1">
      <c r="H93" s="67"/>
      <c r="I93" s="376"/>
      <c r="J93" s="376"/>
      <c r="K93" s="68"/>
      <c r="L93" s="68"/>
      <c r="M93" s="68"/>
      <c r="N93" s="68"/>
      <c r="O93" s="68"/>
      <c r="P93" s="68"/>
      <c r="Q93" s="68"/>
      <c r="R93" s="69"/>
    </row>
    <row r="94" spans="8:18" ht="13.5" thickBot="1">
      <c r="H94" s="72"/>
      <c r="I94" s="377"/>
      <c r="J94" s="377"/>
      <c r="K94" s="73"/>
      <c r="L94" s="73"/>
      <c r="M94" s="73"/>
      <c r="N94" s="73"/>
      <c r="O94" s="73"/>
      <c r="P94" s="73"/>
      <c r="Q94" s="84"/>
      <c r="R94" s="85"/>
    </row>
    <row r="95" spans="8:18" ht="13.5" thickTop="1">
      <c r="H95" s="67"/>
      <c r="I95" s="376"/>
      <c r="J95" s="376"/>
      <c r="K95" s="68"/>
      <c r="L95" s="68"/>
      <c r="M95" s="68"/>
      <c r="N95" s="68"/>
      <c r="O95" s="68"/>
      <c r="P95" s="68"/>
      <c r="Q95" s="68"/>
      <c r="R95" s="69"/>
    </row>
    <row r="96" spans="8:18" ht="13.5" thickBot="1">
      <c r="H96" s="72"/>
      <c r="I96" s="377"/>
      <c r="J96" s="377"/>
      <c r="K96" s="73"/>
      <c r="L96" s="73"/>
      <c r="M96" s="73"/>
      <c r="N96" s="73"/>
      <c r="O96" s="73"/>
      <c r="P96" s="73"/>
      <c r="Q96" s="84"/>
      <c r="R96" s="85"/>
    </row>
    <row r="97" spans="8:18" ht="13.5" thickTop="1">
      <c r="H97" s="67"/>
      <c r="I97" s="376"/>
      <c r="J97" s="376"/>
      <c r="K97" s="68"/>
      <c r="L97" s="68"/>
      <c r="M97" s="68"/>
      <c r="N97" s="68"/>
      <c r="O97" s="68"/>
      <c r="P97" s="68"/>
      <c r="Q97" s="68"/>
      <c r="R97" s="69"/>
    </row>
    <row r="98" spans="8:18" ht="13.5" thickBot="1">
      <c r="H98" s="72"/>
      <c r="I98" s="377"/>
      <c r="J98" s="377"/>
      <c r="K98" s="73"/>
      <c r="L98" s="73"/>
      <c r="M98" s="73"/>
      <c r="N98" s="73"/>
      <c r="O98" s="73"/>
      <c r="P98" s="73"/>
      <c r="Q98" s="84"/>
      <c r="R98" s="85"/>
    </row>
    <row r="99" spans="8:18" ht="13.5" thickTop="1">
      <c r="H99" s="67"/>
      <c r="I99" s="376"/>
      <c r="J99" s="376"/>
      <c r="K99" s="68"/>
      <c r="L99" s="68"/>
      <c r="M99" s="68"/>
      <c r="N99" s="68"/>
      <c r="O99" s="68"/>
      <c r="P99" s="68"/>
      <c r="Q99" s="68"/>
      <c r="R99" s="69"/>
    </row>
    <row r="100" spans="8:18" ht="13.5" thickBot="1">
      <c r="H100" s="72"/>
      <c r="I100" s="377"/>
      <c r="J100" s="377"/>
      <c r="K100" s="73"/>
      <c r="L100" s="73"/>
      <c r="M100" s="73"/>
      <c r="N100" s="73"/>
      <c r="O100" s="73"/>
      <c r="P100" s="73"/>
      <c r="Q100" s="84"/>
      <c r="R100" s="85"/>
    </row>
    <row r="101" spans="8:18" ht="13.5" thickTop="1">
      <c r="H101" s="67"/>
      <c r="I101" s="376"/>
      <c r="J101" s="376"/>
      <c r="K101" s="68"/>
      <c r="L101" s="68"/>
      <c r="M101" s="68"/>
      <c r="N101" s="68"/>
      <c r="O101" s="68"/>
      <c r="P101" s="68"/>
      <c r="Q101" s="68"/>
      <c r="R101" s="69"/>
    </row>
    <row r="102" spans="8:18" ht="13.5" thickBot="1">
      <c r="H102" s="72"/>
      <c r="I102" s="377"/>
      <c r="J102" s="377"/>
      <c r="K102" s="73"/>
      <c r="L102" s="73"/>
      <c r="M102" s="73"/>
      <c r="N102" s="73"/>
      <c r="O102" s="73"/>
      <c r="P102" s="73"/>
      <c r="Q102" s="84"/>
      <c r="R102" s="85"/>
    </row>
    <row r="103" spans="8:18" ht="13.5" thickTop="1">
      <c r="H103" s="92"/>
      <c r="I103" s="93"/>
      <c r="J103" s="93"/>
      <c r="K103" s="79"/>
      <c r="L103" s="79"/>
      <c r="M103" s="79"/>
      <c r="N103" s="79"/>
      <c r="O103" s="79"/>
      <c r="P103" s="79"/>
      <c r="Q103" s="68"/>
      <c r="R103" s="69"/>
    </row>
    <row r="104" spans="8:18" ht="13.5" thickBot="1">
      <c r="H104" s="81"/>
      <c r="I104" s="82"/>
      <c r="J104" s="82"/>
      <c r="K104" s="83"/>
      <c r="L104" s="83"/>
      <c r="M104" s="83"/>
      <c r="N104" s="83"/>
      <c r="O104" s="83"/>
      <c r="P104" s="83"/>
      <c r="Q104" s="84"/>
      <c r="R104" s="85"/>
    </row>
    <row r="105" spans="8:18" ht="13.5" thickTop="1">
      <c r="H105" s="67"/>
      <c r="I105" s="376"/>
      <c r="J105" s="376"/>
      <c r="K105" s="68"/>
      <c r="L105" s="68"/>
      <c r="M105" s="68"/>
      <c r="N105" s="68"/>
      <c r="O105" s="68"/>
      <c r="P105" s="68"/>
      <c r="Q105" s="68"/>
      <c r="R105" s="69"/>
    </row>
    <row r="106" spans="8:18" ht="13.5" thickBot="1">
      <c r="H106" s="72"/>
      <c r="I106" s="377"/>
      <c r="J106" s="377"/>
      <c r="K106" s="73"/>
      <c r="L106" s="73"/>
      <c r="M106" s="73"/>
      <c r="N106" s="73"/>
      <c r="O106" s="73"/>
      <c r="P106" s="73"/>
      <c r="Q106" s="84"/>
      <c r="R106" s="85"/>
    </row>
    <row r="107" spans="8:18" ht="14.25" thickBot="1" thickTop="1">
      <c r="H107" s="103" t="s">
        <v>163</v>
      </c>
      <c r="I107" s="104">
        <f>SUM(I61:I106)</f>
        <v>0</v>
      </c>
      <c r="J107" s="104">
        <f>SUM(J61:J106)</f>
        <v>0</v>
      </c>
      <c r="K107" s="104">
        <f aca="true" t="shared" si="5" ref="K107:R107">SUM(K61,K63,K65,K67,K69,K71,K73,K75,K77,K79,K81,K83,K85,K87,K89,K91,K93,K95,K97,K99,K101,K103,K105)</f>
        <v>0</v>
      </c>
      <c r="L107" s="104">
        <f t="shared" si="5"/>
        <v>0</v>
      </c>
      <c r="M107" s="104">
        <f t="shared" si="5"/>
        <v>0</v>
      </c>
      <c r="N107" s="104">
        <f t="shared" si="5"/>
        <v>0</v>
      </c>
      <c r="O107" s="104">
        <f t="shared" si="5"/>
        <v>0</v>
      </c>
      <c r="P107" s="104">
        <f t="shared" si="5"/>
        <v>0</v>
      </c>
      <c r="Q107" s="104">
        <f t="shared" si="5"/>
        <v>0</v>
      </c>
      <c r="R107" s="105">
        <f t="shared" si="5"/>
        <v>0</v>
      </c>
    </row>
    <row r="108" ht="13.5" thickTop="1"/>
  </sheetData>
  <sheetProtection/>
  <mergeCells count="99">
    <mergeCell ref="B3:F5"/>
    <mergeCell ref="B6:B7"/>
    <mergeCell ref="H3:R4"/>
    <mergeCell ref="C6:D6"/>
    <mergeCell ref="I7:I8"/>
    <mergeCell ref="J7:J8"/>
    <mergeCell ref="Q5:R5"/>
    <mergeCell ref="O5:P5"/>
    <mergeCell ref="I51:I52"/>
    <mergeCell ref="J51:J52"/>
    <mergeCell ref="I43:I44"/>
    <mergeCell ref="J43:J44"/>
    <mergeCell ref="I45:I46"/>
    <mergeCell ref="J45:J46"/>
    <mergeCell ref="I39:I40"/>
    <mergeCell ref="J39:J40"/>
    <mergeCell ref="I41:I42"/>
    <mergeCell ref="J41:J42"/>
    <mergeCell ref="I47:I48"/>
    <mergeCell ref="J47:J48"/>
    <mergeCell ref="I33:I34"/>
    <mergeCell ref="J33:J34"/>
    <mergeCell ref="I35:I36"/>
    <mergeCell ref="J35:J36"/>
    <mergeCell ref="I37:I38"/>
    <mergeCell ref="J37:J38"/>
    <mergeCell ref="I27:I28"/>
    <mergeCell ref="J27:J28"/>
    <mergeCell ref="I29:I30"/>
    <mergeCell ref="J29:J30"/>
    <mergeCell ref="I31:I32"/>
    <mergeCell ref="J31:J32"/>
    <mergeCell ref="I21:I22"/>
    <mergeCell ref="J21:J22"/>
    <mergeCell ref="I23:I24"/>
    <mergeCell ref="J23:J24"/>
    <mergeCell ref="I25:I26"/>
    <mergeCell ref="J25:J26"/>
    <mergeCell ref="I15:I16"/>
    <mergeCell ref="J15:J16"/>
    <mergeCell ref="I17:I18"/>
    <mergeCell ref="J17:J18"/>
    <mergeCell ref="I19:I20"/>
    <mergeCell ref="J19:J20"/>
    <mergeCell ref="I11:I12"/>
    <mergeCell ref="J11:J12"/>
    <mergeCell ref="K5:L5"/>
    <mergeCell ref="M5:N5"/>
    <mergeCell ref="I5:J5"/>
    <mergeCell ref="I13:I14"/>
    <mergeCell ref="J13:J14"/>
    <mergeCell ref="I61:I62"/>
    <mergeCell ref="J61:J62"/>
    <mergeCell ref="I65:I66"/>
    <mergeCell ref="J65:J66"/>
    <mergeCell ref="H57:R58"/>
    <mergeCell ref="I59:J59"/>
    <mergeCell ref="K59:L59"/>
    <mergeCell ref="M59:N59"/>
    <mergeCell ref="O59:P59"/>
    <mergeCell ref="Q59:R59"/>
    <mergeCell ref="I71:I72"/>
    <mergeCell ref="J71:J72"/>
    <mergeCell ref="I73:I74"/>
    <mergeCell ref="J73:J74"/>
    <mergeCell ref="I67:I68"/>
    <mergeCell ref="J67:J68"/>
    <mergeCell ref="I69:I70"/>
    <mergeCell ref="J69:J70"/>
    <mergeCell ref="I79:I80"/>
    <mergeCell ref="J79:J80"/>
    <mergeCell ref="I81:I82"/>
    <mergeCell ref="J81:J82"/>
    <mergeCell ref="I75:I76"/>
    <mergeCell ref="J75:J76"/>
    <mergeCell ref="I77:I78"/>
    <mergeCell ref="J77:J78"/>
    <mergeCell ref="I87:I88"/>
    <mergeCell ref="J87:J88"/>
    <mergeCell ref="I89:I90"/>
    <mergeCell ref="J89:J90"/>
    <mergeCell ref="I83:I84"/>
    <mergeCell ref="J83:J84"/>
    <mergeCell ref="I85:I86"/>
    <mergeCell ref="J85:J86"/>
    <mergeCell ref="I95:I96"/>
    <mergeCell ref="J95:J96"/>
    <mergeCell ref="I97:I98"/>
    <mergeCell ref="J97:J98"/>
    <mergeCell ref="I91:I92"/>
    <mergeCell ref="J91:J92"/>
    <mergeCell ref="I93:I94"/>
    <mergeCell ref="J93:J94"/>
    <mergeCell ref="I105:I106"/>
    <mergeCell ref="J105:J106"/>
    <mergeCell ref="I99:I100"/>
    <mergeCell ref="J99:J100"/>
    <mergeCell ref="I101:I102"/>
    <mergeCell ref="J101:J102"/>
  </mergeCells>
  <conditionalFormatting sqref="Q61:R106 Q7:R52">
    <cfRule type="cellIs" priority="1" dxfId="0" operator="equal" stopIfTrue="1">
      <formula>$I$7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7" sqref="E7"/>
    </sheetView>
  </sheetViews>
  <sheetFormatPr defaultColWidth="11.8515625" defaultRowHeight="12.75"/>
  <cols>
    <col min="1" max="1" width="22.7109375" style="132" customWidth="1"/>
    <col min="2" max="3" width="11.8515625" style="132" customWidth="1"/>
    <col min="4" max="4" width="4.00390625" style="132" customWidth="1"/>
    <col min="5" max="6" width="11.8515625" style="132" customWidth="1"/>
    <col min="7" max="7" width="4.00390625" style="132" customWidth="1"/>
    <col min="8" max="9" width="11.8515625" style="132" customWidth="1"/>
    <col min="10" max="10" width="4.140625" style="132" customWidth="1"/>
    <col min="11" max="16384" width="11.8515625" style="132" customWidth="1"/>
  </cols>
  <sheetData>
    <row r="1" spans="1:12" ht="12.75">
      <c r="A1" s="425" t="s">
        <v>218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12" ht="12.75" customHeight="1">
      <c r="A2" s="426" t="s">
        <v>219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ht="12" thickBot="1">
      <c r="A3" s="134" t="s">
        <v>220</v>
      </c>
    </row>
    <row r="4" spans="1:12" ht="12.75" customHeight="1" thickBot="1" thickTop="1">
      <c r="A4" s="427" t="s">
        <v>221</v>
      </c>
      <c r="B4" s="428" t="s">
        <v>222</v>
      </c>
      <c r="C4" s="428"/>
      <c r="D4" s="428" t="s">
        <v>223</v>
      </c>
      <c r="E4" s="428"/>
      <c r="F4" s="428"/>
      <c r="G4" s="428" t="s">
        <v>224</v>
      </c>
      <c r="H4" s="428"/>
      <c r="I4" s="428"/>
      <c r="J4" s="428" t="s">
        <v>225</v>
      </c>
      <c r="K4" s="428"/>
      <c r="L4" s="428"/>
    </row>
    <row r="5" spans="1:12" ht="12.75" thickBot="1" thickTop="1">
      <c r="A5" s="427"/>
      <c r="B5" s="135" t="s">
        <v>226</v>
      </c>
      <c r="C5" s="135" t="s">
        <v>227</v>
      </c>
      <c r="D5" s="136" t="s">
        <v>228</v>
      </c>
      <c r="E5" s="135" t="s">
        <v>226</v>
      </c>
      <c r="F5" s="135" t="s">
        <v>227</v>
      </c>
      <c r="G5" s="136" t="s">
        <v>228</v>
      </c>
      <c r="H5" s="135" t="s">
        <v>226</v>
      </c>
      <c r="I5" s="135" t="s">
        <v>227</v>
      </c>
      <c r="J5" s="136" t="s">
        <v>228</v>
      </c>
      <c r="K5" s="135" t="s">
        <v>226</v>
      </c>
      <c r="L5" s="135" t="s">
        <v>227</v>
      </c>
    </row>
    <row r="6" spans="1:12" ht="15" customHeight="1" thickTop="1">
      <c r="A6" s="137" t="s">
        <v>90</v>
      </c>
      <c r="B6" s="138">
        <f>'[1]CONTO ECONOMICO c.c.'!F14</f>
        <v>0</v>
      </c>
      <c r="C6" s="139">
        <f>'[1]CONTO ECONOMICO c.c.'!H14</f>
        <v>0</v>
      </c>
      <c r="D6" s="140">
        <v>100</v>
      </c>
      <c r="E6" s="141">
        <f aca="true" t="shared" si="0" ref="E6:E28">B6*D6/100</f>
        <v>0</v>
      </c>
      <c r="F6" s="141">
        <f aca="true" t="shared" si="1" ref="F6:F28">C6*D6/100</f>
        <v>0</v>
      </c>
      <c r="G6" s="140"/>
      <c r="H6" s="142">
        <f aca="true" t="shared" si="2" ref="H6:H28">B6*G6/100</f>
        <v>0</v>
      </c>
      <c r="I6" s="142">
        <f aca="true" t="shared" si="3" ref="I6:I28">C6*G6/100</f>
        <v>0</v>
      </c>
      <c r="J6" s="143"/>
      <c r="K6" s="144">
        <f aca="true" t="shared" si="4" ref="K6:K28">B6*J6/100</f>
        <v>0</v>
      </c>
      <c r="L6" s="144">
        <f aca="true" t="shared" si="5" ref="L6:L28">C6*J6/100</f>
        <v>0</v>
      </c>
    </row>
    <row r="7" spans="1:12" ht="15" customHeight="1">
      <c r="A7" s="145" t="s">
        <v>93</v>
      </c>
      <c r="B7" s="146">
        <f>'[1]CONTO ECONOMICO c.c.'!F15</f>
        <v>0</v>
      </c>
      <c r="C7" s="147">
        <f>'[1]CONTO ECONOMICO c.c.'!H15</f>
        <v>0</v>
      </c>
      <c r="D7" s="148">
        <v>100</v>
      </c>
      <c r="E7" s="149">
        <f t="shared" si="0"/>
        <v>0</v>
      </c>
      <c r="F7" s="149">
        <f t="shared" si="1"/>
        <v>0</v>
      </c>
      <c r="G7" s="148"/>
      <c r="H7" s="150">
        <f t="shared" si="2"/>
        <v>0</v>
      </c>
      <c r="I7" s="150">
        <f t="shared" si="3"/>
        <v>0</v>
      </c>
      <c r="J7" s="151"/>
      <c r="K7" s="152">
        <f t="shared" si="4"/>
        <v>0</v>
      </c>
      <c r="L7" s="152">
        <f t="shared" si="5"/>
        <v>0</v>
      </c>
    </row>
    <row r="8" spans="1:12" ht="15" customHeight="1">
      <c r="A8" s="145" t="s">
        <v>96</v>
      </c>
      <c r="B8" s="146">
        <f>'[1]CONTO ECONOMICO c.c.'!E22</f>
        <v>0</v>
      </c>
      <c r="C8" s="147">
        <f>'[1]CONTO ECONOMICO c.c.'!G22</f>
        <v>0</v>
      </c>
      <c r="D8" s="140">
        <v>100</v>
      </c>
      <c r="E8" s="149">
        <f t="shared" si="0"/>
        <v>0</v>
      </c>
      <c r="F8" s="149">
        <f t="shared" si="1"/>
        <v>0</v>
      </c>
      <c r="G8" s="148"/>
      <c r="H8" s="150">
        <f t="shared" si="2"/>
        <v>0</v>
      </c>
      <c r="I8" s="150">
        <f t="shared" si="3"/>
        <v>0</v>
      </c>
      <c r="J8" s="151"/>
      <c r="K8" s="152">
        <f t="shared" si="4"/>
        <v>0</v>
      </c>
      <c r="L8" s="152">
        <f t="shared" si="5"/>
        <v>0</v>
      </c>
    </row>
    <row r="9" spans="1:12" ht="15" customHeight="1">
      <c r="A9" s="145" t="s">
        <v>99</v>
      </c>
      <c r="B9" s="146">
        <f>'[1]PIANOCONTI'!C198</f>
        <v>0</v>
      </c>
      <c r="C9" s="147">
        <f>'[1]PIANOCONTI'!D198</f>
        <v>0</v>
      </c>
      <c r="D9" s="148">
        <v>100</v>
      </c>
      <c r="E9" s="149">
        <f t="shared" si="0"/>
        <v>0</v>
      </c>
      <c r="F9" s="149">
        <f t="shared" si="1"/>
        <v>0</v>
      </c>
      <c r="G9" s="148"/>
      <c r="H9" s="150">
        <f t="shared" si="2"/>
        <v>0</v>
      </c>
      <c r="I9" s="150">
        <f t="shared" si="3"/>
        <v>0</v>
      </c>
      <c r="J9" s="151"/>
      <c r="K9" s="152">
        <f t="shared" si="4"/>
        <v>0</v>
      </c>
      <c r="L9" s="152">
        <f t="shared" si="5"/>
        <v>0</v>
      </c>
    </row>
    <row r="10" spans="1:12" ht="15" customHeight="1">
      <c r="A10" s="145" t="s">
        <v>103</v>
      </c>
      <c r="B10" s="146">
        <f>'[1]PIANOCONTI'!C199</f>
        <v>0</v>
      </c>
      <c r="C10" s="147">
        <f>'[1]PIANOCONTI'!D199</f>
        <v>0</v>
      </c>
      <c r="D10" s="140">
        <v>100</v>
      </c>
      <c r="E10" s="149">
        <f t="shared" si="0"/>
        <v>0</v>
      </c>
      <c r="F10" s="149">
        <f t="shared" si="1"/>
        <v>0</v>
      </c>
      <c r="G10" s="148"/>
      <c r="H10" s="150">
        <f t="shared" si="2"/>
        <v>0</v>
      </c>
      <c r="I10" s="150">
        <f t="shared" si="3"/>
        <v>0</v>
      </c>
      <c r="J10" s="151"/>
      <c r="K10" s="152">
        <f t="shared" si="4"/>
        <v>0</v>
      </c>
      <c r="L10" s="152">
        <f t="shared" si="5"/>
        <v>0</v>
      </c>
    </row>
    <row r="11" spans="1:12" ht="15" customHeight="1">
      <c r="A11" s="145" t="s">
        <v>106</v>
      </c>
      <c r="B11" s="146">
        <f>'[1]PIANOCONTI'!C200</f>
        <v>0</v>
      </c>
      <c r="C11" s="147">
        <f>'[1]PIANOCONTI'!D200</f>
        <v>0</v>
      </c>
      <c r="D11" s="148">
        <v>100</v>
      </c>
      <c r="E11" s="149">
        <f t="shared" si="0"/>
        <v>0</v>
      </c>
      <c r="F11" s="149">
        <f t="shared" si="1"/>
        <v>0</v>
      </c>
      <c r="G11" s="148"/>
      <c r="H11" s="150">
        <f t="shared" si="2"/>
        <v>0</v>
      </c>
      <c r="I11" s="150">
        <f t="shared" si="3"/>
        <v>0</v>
      </c>
      <c r="J11" s="151"/>
      <c r="K11" s="152">
        <f t="shared" si="4"/>
        <v>0</v>
      </c>
      <c r="L11" s="152">
        <f t="shared" si="5"/>
        <v>0</v>
      </c>
    </row>
    <row r="12" spans="1:12" ht="15" customHeight="1">
      <c r="A12" s="145" t="s">
        <v>109</v>
      </c>
      <c r="B12" s="146">
        <f>'[1]PIANOCONTI'!C201</f>
        <v>0</v>
      </c>
      <c r="C12" s="147">
        <f>'[1]PIANOCONTI'!D201</f>
        <v>0</v>
      </c>
      <c r="D12" s="140">
        <v>100</v>
      </c>
      <c r="E12" s="149">
        <f t="shared" si="0"/>
        <v>0</v>
      </c>
      <c r="F12" s="149">
        <f t="shared" si="1"/>
        <v>0</v>
      </c>
      <c r="G12" s="148"/>
      <c r="H12" s="150">
        <f t="shared" si="2"/>
        <v>0</v>
      </c>
      <c r="I12" s="150">
        <f t="shared" si="3"/>
        <v>0</v>
      </c>
      <c r="J12" s="151"/>
      <c r="K12" s="152">
        <f t="shared" si="4"/>
        <v>0</v>
      </c>
      <c r="L12" s="152">
        <f t="shared" si="5"/>
        <v>0</v>
      </c>
    </row>
    <row r="13" spans="1:12" ht="15" customHeight="1">
      <c r="A13" s="145" t="s">
        <v>112</v>
      </c>
      <c r="B13" s="146">
        <f>'[1]PIANOCONTI'!C202</f>
        <v>0</v>
      </c>
      <c r="C13" s="147">
        <f>'[1]PIANOCONTI'!D202</f>
        <v>0</v>
      </c>
      <c r="D13" s="148">
        <v>100</v>
      </c>
      <c r="E13" s="149">
        <f t="shared" si="0"/>
        <v>0</v>
      </c>
      <c r="F13" s="149">
        <f t="shared" si="1"/>
        <v>0</v>
      </c>
      <c r="G13" s="148"/>
      <c r="H13" s="150">
        <f t="shared" si="2"/>
        <v>0</v>
      </c>
      <c r="I13" s="150">
        <f t="shared" si="3"/>
        <v>0</v>
      </c>
      <c r="J13" s="151"/>
      <c r="K13" s="152">
        <f t="shared" si="4"/>
        <v>0</v>
      </c>
      <c r="L13" s="152">
        <f t="shared" si="5"/>
        <v>0</v>
      </c>
    </row>
    <row r="14" spans="1:12" ht="15" customHeight="1">
      <c r="A14" s="145" t="s">
        <v>115</v>
      </c>
      <c r="B14" s="146">
        <f>'[1]PIANOCONTI'!C203</f>
        <v>0</v>
      </c>
      <c r="C14" s="147">
        <f>'[1]PIANOCONTI'!D203</f>
        <v>0</v>
      </c>
      <c r="D14" s="140">
        <v>100</v>
      </c>
      <c r="E14" s="149">
        <f t="shared" si="0"/>
        <v>0</v>
      </c>
      <c r="F14" s="149">
        <f t="shared" si="1"/>
        <v>0</v>
      </c>
      <c r="G14" s="148"/>
      <c r="H14" s="150">
        <f t="shared" si="2"/>
        <v>0</v>
      </c>
      <c r="I14" s="150">
        <f t="shared" si="3"/>
        <v>0</v>
      </c>
      <c r="J14" s="151"/>
      <c r="K14" s="152">
        <f t="shared" si="4"/>
        <v>0</v>
      </c>
      <c r="L14" s="152">
        <f t="shared" si="5"/>
        <v>0</v>
      </c>
    </row>
    <row r="15" spans="1:12" ht="15" customHeight="1">
      <c r="A15" s="145" t="s">
        <v>118</v>
      </c>
      <c r="B15" s="146">
        <f>'[1]PIANOCONTI'!C204</f>
        <v>0</v>
      </c>
      <c r="C15" s="147">
        <f>'[1]PIANOCONTI'!D204</f>
        <v>0</v>
      </c>
      <c r="D15" s="148">
        <v>100</v>
      </c>
      <c r="E15" s="149">
        <f t="shared" si="0"/>
        <v>0</v>
      </c>
      <c r="F15" s="149">
        <f t="shared" si="1"/>
        <v>0</v>
      </c>
      <c r="G15" s="148"/>
      <c r="H15" s="150">
        <f t="shared" si="2"/>
        <v>0</v>
      </c>
      <c r="I15" s="150">
        <f t="shared" si="3"/>
        <v>0</v>
      </c>
      <c r="J15" s="151"/>
      <c r="K15" s="152">
        <f t="shared" si="4"/>
        <v>0</v>
      </c>
      <c r="L15" s="152">
        <f t="shared" si="5"/>
        <v>0</v>
      </c>
    </row>
    <row r="16" spans="1:12" ht="15" customHeight="1">
      <c r="A16" s="145" t="s">
        <v>121</v>
      </c>
      <c r="B16" s="146">
        <f>'[1]PIANOCONTI'!C205</f>
        <v>0</v>
      </c>
      <c r="C16" s="147">
        <f>'[1]PIANOCONTI'!D205</f>
        <v>0</v>
      </c>
      <c r="D16" s="140">
        <v>100</v>
      </c>
      <c r="E16" s="149">
        <f t="shared" si="0"/>
        <v>0</v>
      </c>
      <c r="F16" s="149">
        <f t="shared" si="1"/>
        <v>0</v>
      </c>
      <c r="G16" s="148"/>
      <c r="H16" s="150">
        <f t="shared" si="2"/>
        <v>0</v>
      </c>
      <c r="I16" s="150">
        <f t="shared" si="3"/>
        <v>0</v>
      </c>
      <c r="J16" s="151"/>
      <c r="K16" s="152">
        <f t="shared" si="4"/>
        <v>0</v>
      </c>
      <c r="L16" s="152">
        <f t="shared" si="5"/>
        <v>0</v>
      </c>
    </row>
    <row r="17" spans="1:12" ht="15" customHeight="1">
      <c r="A17" s="145" t="s">
        <v>124</v>
      </c>
      <c r="B17" s="146">
        <f>'[1]PIANOCONTI'!C206</f>
        <v>0</v>
      </c>
      <c r="C17" s="147">
        <f>'[1]PIANOCONTI'!D206</f>
        <v>0</v>
      </c>
      <c r="D17" s="148">
        <v>100</v>
      </c>
      <c r="E17" s="149">
        <f t="shared" si="0"/>
        <v>0</v>
      </c>
      <c r="F17" s="149">
        <f t="shared" si="1"/>
        <v>0</v>
      </c>
      <c r="G17" s="148"/>
      <c r="H17" s="150">
        <f t="shared" si="2"/>
        <v>0</v>
      </c>
      <c r="I17" s="150">
        <f t="shared" si="3"/>
        <v>0</v>
      </c>
      <c r="J17" s="151"/>
      <c r="K17" s="152">
        <f t="shared" si="4"/>
        <v>0</v>
      </c>
      <c r="L17" s="152">
        <f t="shared" si="5"/>
        <v>0</v>
      </c>
    </row>
    <row r="18" spans="1:12" ht="15" customHeight="1">
      <c r="A18" s="145" t="s">
        <v>128</v>
      </c>
      <c r="B18" s="146">
        <f>'[1]PIANOCONTI'!C207</f>
        <v>0</v>
      </c>
      <c r="C18" s="147">
        <f>'[1]PIANOCONTI'!D207</f>
        <v>0</v>
      </c>
      <c r="D18" s="140">
        <v>100</v>
      </c>
      <c r="E18" s="149">
        <f t="shared" si="0"/>
        <v>0</v>
      </c>
      <c r="F18" s="149">
        <f t="shared" si="1"/>
        <v>0</v>
      </c>
      <c r="G18" s="148"/>
      <c r="H18" s="150">
        <f t="shared" si="2"/>
        <v>0</v>
      </c>
      <c r="I18" s="150">
        <f t="shared" si="3"/>
        <v>0</v>
      </c>
      <c r="J18" s="151"/>
      <c r="K18" s="152">
        <f t="shared" si="4"/>
        <v>0</v>
      </c>
      <c r="L18" s="152">
        <f t="shared" si="5"/>
        <v>0</v>
      </c>
    </row>
    <row r="19" spans="1:12" ht="15" customHeight="1">
      <c r="A19" s="145" t="s">
        <v>131</v>
      </c>
      <c r="B19" s="146">
        <f>'[1]PIANOCONTI'!C208</f>
        <v>0</v>
      </c>
      <c r="C19" s="147">
        <f>'[1]PIANOCONTI'!D208</f>
        <v>0</v>
      </c>
      <c r="D19" s="148">
        <v>100</v>
      </c>
      <c r="E19" s="149">
        <f t="shared" si="0"/>
        <v>0</v>
      </c>
      <c r="F19" s="149">
        <f t="shared" si="1"/>
        <v>0</v>
      </c>
      <c r="G19" s="148"/>
      <c r="H19" s="150">
        <f t="shared" si="2"/>
        <v>0</v>
      </c>
      <c r="I19" s="150">
        <f t="shared" si="3"/>
        <v>0</v>
      </c>
      <c r="J19" s="151"/>
      <c r="K19" s="152">
        <f t="shared" si="4"/>
        <v>0</v>
      </c>
      <c r="L19" s="152">
        <f t="shared" si="5"/>
        <v>0</v>
      </c>
    </row>
    <row r="20" spans="1:12" ht="15" customHeight="1">
      <c r="A20" s="145" t="s">
        <v>135</v>
      </c>
      <c r="B20" s="146">
        <f>'[1]PIANOCONTI'!C209</f>
        <v>0</v>
      </c>
      <c r="C20" s="147">
        <f>'[1]PIANOCONTI'!D209</f>
        <v>0</v>
      </c>
      <c r="D20" s="140">
        <v>100</v>
      </c>
      <c r="E20" s="149">
        <f t="shared" si="0"/>
        <v>0</v>
      </c>
      <c r="F20" s="149">
        <f t="shared" si="1"/>
        <v>0</v>
      </c>
      <c r="G20" s="148"/>
      <c r="H20" s="150">
        <f t="shared" si="2"/>
        <v>0</v>
      </c>
      <c r="I20" s="150">
        <f t="shared" si="3"/>
        <v>0</v>
      </c>
      <c r="J20" s="151"/>
      <c r="K20" s="152">
        <f t="shared" si="4"/>
        <v>0</v>
      </c>
      <c r="L20" s="152">
        <f t="shared" si="5"/>
        <v>0</v>
      </c>
    </row>
    <row r="21" spans="1:12" ht="15" customHeight="1">
      <c r="A21" s="145" t="s">
        <v>139</v>
      </c>
      <c r="B21" s="146">
        <f>'[1]PIANOCONTI'!C210</f>
        <v>0</v>
      </c>
      <c r="C21" s="147">
        <f>'[1]PIANOCONTI'!D210</f>
        <v>0</v>
      </c>
      <c r="D21" s="148">
        <v>100</v>
      </c>
      <c r="E21" s="149">
        <f t="shared" si="0"/>
        <v>0</v>
      </c>
      <c r="F21" s="149">
        <f t="shared" si="1"/>
        <v>0</v>
      </c>
      <c r="G21" s="148"/>
      <c r="H21" s="150">
        <f t="shared" si="2"/>
        <v>0</v>
      </c>
      <c r="I21" s="150">
        <f t="shared" si="3"/>
        <v>0</v>
      </c>
      <c r="J21" s="151"/>
      <c r="K21" s="152">
        <f t="shared" si="4"/>
        <v>0</v>
      </c>
      <c r="L21" s="152">
        <f t="shared" si="5"/>
        <v>0</v>
      </c>
    </row>
    <row r="22" spans="1:12" ht="15" customHeight="1">
      <c r="A22" s="145" t="s">
        <v>142</v>
      </c>
      <c r="B22" s="146">
        <f>'[1]PIANOCONTI'!C211</f>
        <v>0</v>
      </c>
      <c r="C22" s="147">
        <f>'[1]PIANOCONTI'!D211</f>
        <v>0</v>
      </c>
      <c r="D22" s="140">
        <v>100</v>
      </c>
      <c r="E22" s="149">
        <f t="shared" si="0"/>
        <v>0</v>
      </c>
      <c r="F22" s="149">
        <f t="shared" si="1"/>
        <v>0</v>
      </c>
      <c r="G22" s="148"/>
      <c r="H22" s="150">
        <f t="shared" si="2"/>
        <v>0</v>
      </c>
      <c r="I22" s="150">
        <f t="shared" si="3"/>
        <v>0</v>
      </c>
      <c r="J22" s="151"/>
      <c r="K22" s="152">
        <f t="shared" si="4"/>
        <v>0</v>
      </c>
      <c r="L22" s="152">
        <f t="shared" si="5"/>
        <v>0</v>
      </c>
    </row>
    <row r="23" spans="1:12" ht="15" customHeight="1">
      <c r="A23" s="145" t="s">
        <v>146</v>
      </c>
      <c r="B23" s="146">
        <f>'[1]PIANOCONTI'!C212</f>
        <v>0</v>
      </c>
      <c r="C23" s="147">
        <f>'[1]PIANOCONTI'!D212</f>
        <v>0</v>
      </c>
      <c r="D23" s="148">
        <v>100</v>
      </c>
      <c r="E23" s="149">
        <f t="shared" si="0"/>
        <v>0</v>
      </c>
      <c r="F23" s="149">
        <f t="shared" si="1"/>
        <v>0</v>
      </c>
      <c r="G23" s="148"/>
      <c r="H23" s="150">
        <f t="shared" si="2"/>
        <v>0</v>
      </c>
      <c r="I23" s="150">
        <f t="shared" si="3"/>
        <v>0</v>
      </c>
      <c r="J23" s="151"/>
      <c r="K23" s="152">
        <f t="shared" si="4"/>
        <v>0</v>
      </c>
      <c r="L23" s="152">
        <f t="shared" si="5"/>
        <v>0</v>
      </c>
    </row>
    <row r="24" spans="1:12" ht="15" customHeight="1">
      <c r="A24" s="145" t="s">
        <v>149</v>
      </c>
      <c r="B24" s="146">
        <f>'[1]PIANOCONTI'!C214</f>
        <v>0</v>
      </c>
      <c r="C24" s="147">
        <f>'[1]PIANOCONTI'!D214</f>
        <v>0</v>
      </c>
      <c r="D24" s="140">
        <v>100</v>
      </c>
      <c r="E24" s="149">
        <f t="shared" si="0"/>
        <v>0</v>
      </c>
      <c r="F24" s="149">
        <f t="shared" si="1"/>
        <v>0</v>
      </c>
      <c r="G24" s="148"/>
      <c r="H24" s="150">
        <f t="shared" si="2"/>
        <v>0</v>
      </c>
      <c r="I24" s="150">
        <f t="shared" si="3"/>
        <v>0</v>
      </c>
      <c r="J24" s="151"/>
      <c r="K24" s="152">
        <f t="shared" si="4"/>
        <v>0</v>
      </c>
      <c r="L24" s="152">
        <f t="shared" si="5"/>
        <v>0</v>
      </c>
    </row>
    <row r="25" spans="1:12" ht="15" customHeight="1">
      <c r="A25" s="145" t="s">
        <v>152</v>
      </c>
      <c r="B25" s="146">
        <f>'[1]PIANOCONTI'!C213</f>
        <v>0</v>
      </c>
      <c r="C25" s="147">
        <f>'[1]PIANOCONTI'!D213</f>
        <v>0</v>
      </c>
      <c r="D25" s="148">
        <v>100</v>
      </c>
      <c r="E25" s="149">
        <f t="shared" si="0"/>
        <v>0</v>
      </c>
      <c r="F25" s="149">
        <f t="shared" si="1"/>
        <v>0</v>
      </c>
      <c r="G25" s="148"/>
      <c r="H25" s="150">
        <f t="shared" si="2"/>
        <v>0</v>
      </c>
      <c r="I25" s="150">
        <f t="shared" si="3"/>
        <v>0</v>
      </c>
      <c r="J25" s="151"/>
      <c r="K25" s="152">
        <f t="shared" si="4"/>
        <v>0</v>
      </c>
      <c r="L25" s="152">
        <f t="shared" si="5"/>
        <v>0</v>
      </c>
    </row>
    <row r="26" spans="1:12" ht="15" customHeight="1">
      <c r="A26" s="145" t="s">
        <v>155</v>
      </c>
      <c r="B26" s="146">
        <f>'[1]PIANOCONTI'!C215</f>
        <v>0</v>
      </c>
      <c r="C26" s="147">
        <f>'[1]PIANOCONTI'!D215</f>
        <v>0</v>
      </c>
      <c r="D26" s="140">
        <v>100</v>
      </c>
      <c r="E26" s="149">
        <f t="shared" si="0"/>
        <v>0</v>
      </c>
      <c r="F26" s="149">
        <f t="shared" si="1"/>
        <v>0</v>
      </c>
      <c r="G26" s="148"/>
      <c r="H26" s="150">
        <f t="shared" si="2"/>
        <v>0</v>
      </c>
      <c r="I26" s="150">
        <f t="shared" si="3"/>
        <v>0</v>
      </c>
      <c r="J26" s="151"/>
      <c r="K26" s="152">
        <f t="shared" si="4"/>
        <v>0</v>
      </c>
      <c r="L26" s="152">
        <f t="shared" si="5"/>
        <v>0</v>
      </c>
    </row>
    <row r="27" spans="1:12" ht="15" customHeight="1">
      <c r="A27" s="145" t="s">
        <v>158</v>
      </c>
      <c r="B27" s="146">
        <f>'[1]CONTO ECONOMICO c.c.'!F30+'[1]CONTO ECONOMICO c.c.'!F31</f>
        <v>0</v>
      </c>
      <c r="C27" s="147">
        <f>'[1]CONTO ECONOMICO c.c.'!H30+'[1]CONTO ECONOMICO c.c.'!H31</f>
        <v>0</v>
      </c>
      <c r="D27" s="148">
        <v>100</v>
      </c>
      <c r="E27" s="149">
        <f t="shared" si="0"/>
        <v>0</v>
      </c>
      <c r="F27" s="149">
        <f t="shared" si="1"/>
        <v>0</v>
      </c>
      <c r="G27" s="148"/>
      <c r="H27" s="150">
        <f t="shared" si="2"/>
        <v>0</v>
      </c>
      <c r="I27" s="150">
        <f t="shared" si="3"/>
        <v>0</v>
      </c>
      <c r="J27" s="151"/>
      <c r="K27" s="152">
        <f t="shared" si="4"/>
        <v>0</v>
      </c>
      <c r="L27" s="152">
        <f t="shared" si="5"/>
        <v>0</v>
      </c>
    </row>
    <row r="28" spans="1:12" ht="15" customHeight="1">
      <c r="A28" s="145" t="s">
        <v>160</v>
      </c>
      <c r="B28" s="146">
        <f>'[1]CONTO ECONOMICO c.c.'!F32</f>
        <v>0</v>
      </c>
      <c r="C28" s="147">
        <f>'[1]CONTO ECONOMICO c.c.'!H32</f>
        <v>0</v>
      </c>
      <c r="D28" s="140">
        <v>100</v>
      </c>
      <c r="E28" s="149">
        <f t="shared" si="0"/>
        <v>0</v>
      </c>
      <c r="F28" s="149">
        <f t="shared" si="1"/>
        <v>0</v>
      </c>
      <c r="G28" s="148"/>
      <c r="H28" s="150">
        <f t="shared" si="2"/>
        <v>0</v>
      </c>
      <c r="I28" s="150">
        <f t="shared" si="3"/>
        <v>0</v>
      </c>
      <c r="J28" s="151"/>
      <c r="K28" s="152">
        <f t="shared" si="4"/>
        <v>0</v>
      </c>
      <c r="L28" s="152">
        <f t="shared" si="5"/>
        <v>0</v>
      </c>
    </row>
    <row r="29" spans="1:12" ht="15" customHeight="1" thickBot="1">
      <c r="A29" s="145" t="s">
        <v>162</v>
      </c>
      <c r="B29" s="153">
        <f>B61</f>
        <v>0</v>
      </c>
      <c r="C29" s="154">
        <f>C61</f>
        <v>0</v>
      </c>
      <c r="D29" s="148">
        <v>100</v>
      </c>
      <c r="E29" s="155">
        <f>D61</f>
        <v>0</v>
      </c>
      <c r="F29" s="155">
        <f>F61</f>
        <v>0</v>
      </c>
      <c r="G29" s="156"/>
      <c r="H29" s="157">
        <f>G61</f>
        <v>0</v>
      </c>
      <c r="I29" s="157">
        <f>I61</f>
        <v>0</v>
      </c>
      <c r="J29" s="158"/>
      <c r="K29" s="159">
        <f>J61</f>
        <v>0</v>
      </c>
      <c r="L29" s="159">
        <f>L61</f>
        <v>0</v>
      </c>
    </row>
    <row r="30" spans="1:12" ht="15" customHeight="1" thickBot="1">
      <c r="A30" s="160" t="s">
        <v>229</v>
      </c>
      <c r="B30" s="161">
        <f>SUM(B6:B29)</f>
        <v>0</v>
      </c>
      <c r="C30" s="161">
        <f>SUM(C6:C29)</f>
        <v>0</v>
      </c>
      <c r="D30" s="162"/>
      <c r="E30" s="163">
        <f>SUM(E6:E29)</f>
        <v>0</v>
      </c>
      <c r="F30" s="163">
        <f>SUM(F6:F29)</f>
        <v>0</v>
      </c>
      <c r="G30" s="162"/>
      <c r="H30" s="164">
        <f>SUM(H6:H29)</f>
        <v>0</v>
      </c>
      <c r="I30" s="164">
        <f>SUM(I6:I29)</f>
        <v>0</v>
      </c>
      <c r="J30" s="165"/>
      <c r="K30" s="166">
        <f>SUM(K6:K29)</f>
        <v>0</v>
      </c>
      <c r="L30" s="166">
        <f>SUM(L6:L29)</f>
        <v>0</v>
      </c>
    </row>
    <row r="31" spans="2:3" ht="12" thickTop="1">
      <c r="B31" s="133" t="s">
        <v>226</v>
      </c>
      <c r="C31" s="133" t="s">
        <v>227</v>
      </c>
    </row>
    <row r="32" spans="1:3" ht="11.25">
      <c r="A32" s="132" t="s">
        <v>230</v>
      </c>
      <c r="B32" s="167">
        <f>E30+H30+K30</f>
        <v>0</v>
      </c>
      <c r="C32" s="167">
        <f>F30+I30+L30</f>
        <v>0</v>
      </c>
    </row>
    <row r="34" ht="12" thickBot="1"/>
    <row r="35" spans="1:12" ht="12.75" thickBot="1" thickTop="1">
      <c r="A35" s="427" t="s">
        <v>221</v>
      </c>
      <c r="B35" s="428" t="s">
        <v>222</v>
      </c>
      <c r="C35" s="428"/>
      <c r="D35" s="428" t="s">
        <v>223</v>
      </c>
      <c r="E35" s="428"/>
      <c r="F35" s="428"/>
      <c r="G35" s="428" t="s">
        <v>224</v>
      </c>
      <c r="H35" s="428"/>
      <c r="I35" s="428"/>
      <c r="J35" s="428" t="s">
        <v>225</v>
      </c>
      <c r="K35" s="428"/>
      <c r="L35" s="428"/>
    </row>
    <row r="36" spans="1:12" ht="14.25" thickBot="1" thickTop="1">
      <c r="A36" s="427"/>
      <c r="B36" s="135" t="s">
        <v>231</v>
      </c>
      <c r="C36" s="135" t="s">
        <v>227</v>
      </c>
      <c r="D36" s="429" t="s">
        <v>231</v>
      </c>
      <c r="E36" s="430"/>
      <c r="F36" s="135" t="s">
        <v>227</v>
      </c>
      <c r="G36" s="429" t="s">
        <v>231</v>
      </c>
      <c r="H36" s="430"/>
      <c r="I36" s="135" t="s">
        <v>227</v>
      </c>
      <c r="J36" s="429" t="s">
        <v>231</v>
      </c>
      <c r="K36" s="430"/>
      <c r="L36" s="135" t="s">
        <v>227</v>
      </c>
    </row>
    <row r="37" spans="1:12" ht="13.5" thickTop="1">
      <c r="A37" s="168"/>
      <c r="B37" s="169"/>
      <c r="C37" s="170"/>
      <c r="D37" s="421"/>
      <c r="E37" s="422"/>
      <c r="F37" s="171"/>
      <c r="G37" s="423"/>
      <c r="H37" s="424"/>
      <c r="I37" s="172"/>
      <c r="J37" s="419"/>
      <c r="K37" s="420"/>
      <c r="L37" s="169"/>
    </row>
    <row r="38" spans="1:12" ht="12.75">
      <c r="A38" s="173"/>
      <c r="B38" s="174"/>
      <c r="C38" s="175"/>
      <c r="D38" s="414"/>
      <c r="E38" s="415"/>
      <c r="F38" s="176"/>
      <c r="G38" s="408"/>
      <c r="H38" s="409"/>
      <c r="I38" s="177"/>
      <c r="J38" s="402"/>
      <c r="K38" s="403"/>
      <c r="L38" s="174"/>
    </row>
    <row r="39" spans="1:12" ht="12.75">
      <c r="A39" s="173"/>
      <c r="B39" s="174"/>
      <c r="C39" s="175"/>
      <c r="D39" s="414"/>
      <c r="E39" s="415"/>
      <c r="F39" s="176"/>
      <c r="G39" s="408"/>
      <c r="H39" s="409"/>
      <c r="I39" s="177"/>
      <c r="J39" s="402"/>
      <c r="K39" s="403"/>
      <c r="L39" s="174"/>
    </row>
    <row r="40" spans="1:12" ht="12.75">
      <c r="A40" s="173"/>
      <c r="B40" s="174"/>
      <c r="C40" s="175"/>
      <c r="D40" s="414"/>
      <c r="E40" s="415"/>
      <c r="F40" s="176"/>
      <c r="G40" s="408"/>
      <c r="H40" s="409"/>
      <c r="I40" s="177"/>
      <c r="J40" s="402"/>
      <c r="K40" s="403"/>
      <c r="L40" s="174"/>
    </row>
    <row r="41" spans="1:12" ht="12.75">
      <c r="A41" s="173"/>
      <c r="B41" s="174"/>
      <c r="C41" s="175"/>
      <c r="D41" s="414"/>
      <c r="E41" s="415"/>
      <c r="F41" s="176"/>
      <c r="G41" s="408"/>
      <c r="H41" s="409"/>
      <c r="I41" s="177"/>
      <c r="J41" s="402"/>
      <c r="K41" s="403"/>
      <c r="L41" s="174"/>
    </row>
    <row r="42" spans="1:12" ht="12.75">
      <c r="A42" s="173"/>
      <c r="B42" s="174"/>
      <c r="C42" s="175"/>
      <c r="D42" s="414"/>
      <c r="E42" s="415"/>
      <c r="F42" s="176"/>
      <c r="G42" s="408"/>
      <c r="H42" s="418"/>
      <c r="I42" s="177"/>
      <c r="J42" s="402"/>
      <c r="K42" s="403"/>
      <c r="L42" s="174"/>
    </row>
    <row r="43" spans="1:12" ht="12.75">
      <c r="A43" s="173"/>
      <c r="B43" s="174"/>
      <c r="C43" s="175"/>
      <c r="D43" s="414"/>
      <c r="E43" s="415"/>
      <c r="F43" s="176"/>
      <c r="G43" s="408"/>
      <c r="H43" s="409"/>
      <c r="I43" s="177"/>
      <c r="J43" s="402"/>
      <c r="K43" s="403"/>
      <c r="L43" s="174"/>
    </row>
    <row r="44" spans="1:12" ht="12.75">
      <c r="A44" s="173"/>
      <c r="B44" s="174"/>
      <c r="C44" s="175"/>
      <c r="D44" s="414"/>
      <c r="E44" s="415"/>
      <c r="F44" s="176"/>
      <c r="G44" s="408"/>
      <c r="H44" s="409"/>
      <c r="I44" s="177"/>
      <c r="J44" s="402"/>
      <c r="K44" s="403"/>
      <c r="L44" s="174"/>
    </row>
    <row r="45" spans="1:12" ht="12.75">
      <c r="A45" s="173"/>
      <c r="B45" s="174"/>
      <c r="C45" s="175"/>
      <c r="D45" s="414"/>
      <c r="E45" s="415"/>
      <c r="F45" s="176"/>
      <c r="G45" s="408"/>
      <c r="H45" s="409"/>
      <c r="I45" s="177"/>
      <c r="J45" s="402"/>
      <c r="K45" s="403"/>
      <c r="L45" s="174"/>
    </row>
    <row r="46" spans="1:12" ht="12.75">
      <c r="A46" s="173"/>
      <c r="B46" s="174"/>
      <c r="C46" s="175"/>
      <c r="D46" s="414"/>
      <c r="E46" s="415"/>
      <c r="F46" s="176"/>
      <c r="G46" s="408"/>
      <c r="H46" s="409"/>
      <c r="I46" s="177"/>
      <c r="J46" s="402"/>
      <c r="K46" s="403"/>
      <c r="L46" s="174"/>
    </row>
    <row r="47" spans="1:12" ht="12.75">
      <c r="A47" s="173"/>
      <c r="B47" s="174"/>
      <c r="C47" s="175"/>
      <c r="D47" s="414"/>
      <c r="E47" s="415"/>
      <c r="F47" s="176"/>
      <c r="G47" s="408"/>
      <c r="H47" s="409"/>
      <c r="I47" s="177"/>
      <c r="J47" s="402"/>
      <c r="K47" s="403"/>
      <c r="L47" s="174"/>
    </row>
    <row r="48" spans="1:12" ht="12.75">
      <c r="A48" s="173"/>
      <c r="B48" s="174"/>
      <c r="C48" s="175"/>
      <c r="D48" s="414"/>
      <c r="E48" s="415"/>
      <c r="F48" s="176"/>
      <c r="G48" s="408"/>
      <c r="H48" s="409"/>
      <c r="I48" s="177"/>
      <c r="J48" s="402"/>
      <c r="K48" s="403"/>
      <c r="L48" s="174"/>
    </row>
    <row r="49" spans="1:12" ht="12.75">
      <c r="A49" s="173"/>
      <c r="B49" s="174"/>
      <c r="C49" s="175"/>
      <c r="D49" s="414"/>
      <c r="E49" s="415"/>
      <c r="F49" s="176"/>
      <c r="G49" s="408"/>
      <c r="H49" s="409"/>
      <c r="I49" s="177"/>
      <c r="J49" s="402"/>
      <c r="K49" s="403"/>
      <c r="L49" s="174"/>
    </row>
    <row r="50" spans="1:12" ht="12.75">
      <c r="A50" s="173"/>
      <c r="B50" s="174"/>
      <c r="C50" s="175"/>
      <c r="D50" s="414"/>
      <c r="E50" s="415"/>
      <c r="F50" s="176"/>
      <c r="G50" s="408"/>
      <c r="H50" s="409"/>
      <c r="I50" s="177"/>
      <c r="J50" s="402"/>
      <c r="K50" s="403"/>
      <c r="L50" s="174"/>
    </row>
    <row r="51" spans="1:12" ht="12.75">
      <c r="A51" s="173"/>
      <c r="B51" s="174"/>
      <c r="C51" s="175"/>
      <c r="D51" s="414"/>
      <c r="E51" s="415"/>
      <c r="F51" s="176"/>
      <c r="G51" s="408"/>
      <c r="H51" s="409"/>
      <c r="I51" s="177"/>
      <c r="J51" s="402"/>
      <c r="K51" s="403"/>
      <c r="L51" s="174"/>
    </row>
    <row r="52" spans="1:12" ht="12.75">
      <c r="A52" s="173"/>
      <c r="B52" s="174"/>
      <c r="C52" s="175"/>
      <c r="D52" s="414"/>
      <c r="E52" s="415"/>
      <c r="F52" s="176"/>
      <c r="G52" s="408"/>
      <c r="H52" s="409"/>
      <c r="I52" s="177"/>
      <c r="J52" s="402"/>
      <c r="K52" s="403"/>
      <c r="L52" s="174"/>
    </row>
    <row r="53" spans="1:12" ht="12.75">
      <c r="A53" s="173"/>
      <c r="B53" s="174"/>
      <c r="C53" s="175"/>
      <c r="D53" s="414"/>
      <c r="E53" s="415"/>
      <c r="F53" s="176"/>
      <c r="G53" s="408"/>
      <c r="H53" s="409"/>
      <c r="I53" s="177"/>
      <c r="J53" s="402"/>
      <c r="K53" s="403"/>
      <c r="L53" s="174"/>
    </row>
    <row r="54" spans="1:12" ht="12.75">
      <c r="A54" s="173"/>
      <c r="B54" s="174"/>
      <c r="C54" s="175"/>
      <c r="D54" s="414"/>
      <c r="E54" s="415"/>
      <c r="F54" s="176"/>
      <c r="G54" s="408"/>
      <c r="H54" s="409"/>
      <c r="I54" s="177"/>
      <c r="J54" s="402"/>
      <c r="K54" s="403"/>
      <c r="L54" s="174"/>
    </row>
    <row r="55" spans="1:12" ht="12.75">
      <c r="A55" s="173"/>
      <c r="B55" s="174"/>
      <c r="C55" s="175"/>
      <c r="D55" s="414"/>
      <c r="E55" s="415"/>
      <c r="F55" s="176"/>
      <c r="G55" s="408"/>
      <c r="H55" s="409"/>
      <c r="I55" s="177"/>
      <c r="J55" s="402"/>
      <c r="K55" s="403"/>
      <c r="L55" s="174"/>
    </row>
    <row r="56" spans="1:12" ht="12.75">
      <c r="A56" s="173"/>
      <c r="B56" s="174"/>
      <c r="C56" s="175"/>
      <c r="D56" s="414"/>
      <c r="E56" s="415"/>
      <c r="F56" s="176"/>
      <c r="G56" s="408"/>
      <c r="H56" s="409"/>
      <c r="I56" s="177"/>
      <c r="J56" s="402"/>
      <c r="K56" s="403"/>
      <c r="L56" s="174"/>
    </row>
    <row r="57" spans="1:12" ht="12.75">
      <c r="A57" s="173"/>
      <c r="B57" s="174"/>
      <c r="C57" s="175"/>
      <c r="D57" s="414"/>
      <c r="E57" s="415"/>
      <c r="F57" s="176"/>
      <c r="G57" s="408"/>
      <c r="H57" s="409"/>
      <c r="I57" s="177"/>
      <c r="J57" s="402"/>
      <c r="K57" s="403"/>
      <c r="L57" s="174"/>
    </row>
    <row r="58" spans="1:12" ht="12.75">
      <c r="A58" s="173"/>
      <c r="B58" s="174"/>
      <c r="C58" s="175"/>
      <c r="D58" s="414"/>
      <c r="E58" s="415"/>
      <c r="F58" s="176"/>
      <c r="G58" s="408"/>
      <c r="H58" s="409"/>
      <c r="I58" s="177"/>
      <c r="J58" s="402"/>
      <c r="K58" s="403"/>
      <c r="L58" s="174"/>
    </row>
    <row r="59" spans="1:12" ht="12.75">
      <c r="A59" s="173"/>
      <c r="B59" s="174"/>
      <c r="C59" s="175"/>
      <c r="D59" s="414"/>
      <c r="E59" s="415"/>
      <c r="F59" s="176"/>
      <c r="G59" s="408"/>
      <c r="H59" s="409"/>
      <c r="I59" s="177"/>
      <c r="J59" s="402"/>
      <c r="K59" s="403"/>
      <c r="L59" s="174"/>
    </row>
    <row r="60" spans="1:12" ht="13.5" thickBot="1">
      <c r="A60" s="178"/>
      <c r="B60" s="178"/>
      <c r="C60" s="179"/>
      <c r="D60" s="416"/>
      <c r="E60" s="417"/>
      <c r="F60" s="180"/>
      <c r="G60" s="410"/>
      <c r="H60" s="411"/>
      <c r="I60" s="181"/>
      <c r="J60" s="404"/>
      <c r="K60" s="405"/>
      <c r="L60" s="178"/>
    </row>
    <row r="61" spans="1:12" ht="13.5" thickBot="1">
      <c r="A61" s="182" t="s">
        <v>222</v>
      </c>
      <c r="B61" s="183">
        <f>SUM(B37:B60)</f>
        <v>0</v>
      </c>
      <c r="C61" s="184">
        <f>SUM(C37:C60)</f>
        <v>0</v>
      </c>
      <c r="D61" s="400">
        <f>SUM(D37:E60)</f>
        <v>0</v>
      </c>
      <c r="E61" s="401"/>
      <c r="F61" s="185">
        <f>SUM(F37:F60)</f>
        <v>0</v>
      </c>
      <c r="G61" s="412">
        <f>SUM(G37:H60)</f>
        <v>0</v>
      </c>
      <c r="H61" s="413"/>
      <c r="I61" s="186">
        <f>SUM(I37:I60)</f>
        <v>0</v>
      </c>
      <c r="J61" s="406">
        <f>SUM(J37:K60)</f>
        <v>0</v>
      </c>
      <c r="K61" s="407"/>
      <c r="L61" s="187">
        <f>SUM(L37:L60)</f>
        <v>0</v>
      </c>
    </row>
    <row r="62" spans="2:3" ht="12" thickTop="1">
      <c r="B62" s="133" t="s">
        <v>226</v>
      </c>
      <c r="C62" s="133" t="s">
        <v>227</v>
      </c>
    </row>
    <row r="63" spans="1:3" ht="11.25">
      <c r="A63" s="132" t="s">
        <v>232</v>
      </c>
      <c r="B63" s="167">
        <f>D61+G61+J61</f>
        <v>0</v>
      </c>
      <c r="C63" s="167">
        <f>F61+I61+L61</f>
        <v>0</v>
      </c>
    </row>
  </sheetData>
  <sheetProtection password="9A28" sheet="1" objects="1" scenarios="1"/>
  <mergeCells count="90">
    <mergeCell ref="A4:A5"/>
    <mergeCell ref="B4:C4"/>
    <mergeCell ref="G36:H36"/>
    <mergeCell ref="J36:K36"/>
    <mergeCell ref="D4:F4"/>
    <mergeCell ref="G4:I4"/>
    <mergeCell ref="J4:L4"/>
    <mergeCell ref="G37:H37"/>
    <mergeCell ref="G38:H38"/>
    <mergeCell ref="A1:L1"/>
    <mergeCell ref="A2:L2"/>
    <mergeCell ref="A35:A36"/>
    <mergeCell ref="B35:C35"/>
    <mergeCell ref="D35:F35"/>
    <mergeCell ref="G35:I35"/>
    <mergeCell ref="J35:L35"/>
    <mergeCell ref="D36:E36"/>
    <mergeCell ref="J37:K37"/>
    <mergeCell ref="J38:K38"/>
    <mergeCell ref="D39:E39"/>
    <mergeCell ref="D40:E40"/>
    <mergeCell ref="G39:H39"/>
    <mergeCell ref="G40:H40"/>
    <mergeCell ref="J39:K39"/>
    <mergeCell ref="J40:K40"/>
    <mergeCell ref="D37:E37"/>
    <mergeCell ref="D38:E38"/>
    <mergeCell ref="J41:K41"/>
    <mergeCell ref="J42:K42"/>
    <mergeCell ref="J43:K43"/>
    <mergeCell ref="J44:K44"/>
    <mergeCell ref="G41:H41"/>
    <mergeCell ref="G43:H43"/>
    <mergeCell ref="G44:H44"/>
    <mergeCell ref="G42:H42"/>
    <mergeCell ref="J49:K49"/>
    <mergeCell ref="G45:H45"/>
    <mergeCell ref="G46:H46"/>
    <mergeCell ref="G47:H47"/>
    <mergeCell ref="G48:H48"/>
    <mergeCell ref="G49:H49"/>
    <mergeCell ref="J45:K45"/>
    <mergeCell ref="J46:K46"/>
    <mergeCell ref="J47:K47"/>
    <mergeCell ref="J48:K48"/>
    <mergeCell ref="G50:H50"/>
    <mergeCell ref="D41:E41"/>
    <mergeCell ref="D43:E43"/>
    <mergeCell ref="D44:E44"/>
    <mergeCell ref="D42:E42"/>
    <mergeCell ref="D45:E45"/>
    <mergeCell ref="D46:E46"/>
    <mergeCell ref="D47:E47"/>
    <mergeCell ref="D48:E48"/>
    <mergeCell ref="D49:E49"/>
    <mergeCell ref="D55:E55"/>
    <mergeCell ref="D56:E56"/>
    <mergeCell ref="D57:E57"/>
    <mergeCell ref="D50:E50"/>
    <mergeCell ref="D51:E51"/>
    <mergeCell ref="D52:E52"/>
    <mergeCell ref="D53:E53"/>
    <mergeCell ref="D59:E59"/>
    <mergeCell ref="D60:E60"/>
    <mergeCell ref="G51:H51"/>
    <mergeCell ref="G52:H52"/>
    <mergeCell ref="G53:H53"/>
    <mergeCell ref="G54:H54"/>
    <mergeCell ref="G55:H55"/>
    <mergeCell ref="G56:H56"/>
    <mergeCell ref="G57:H57"/>
    <mergeCell ref="D54:E54"/>
    <mergeCell ref="J54:K54"/>
    <mergeCell ref="J55:K55"/>
    <mergeCell ref="J56:K56"/>
    <mergeCell ref="J57:K57"/>
    <mergeCell ref="J50:K50"/>
    <mergeCell ref="J51:K51"/>
    <mergeCell ref="J52:K52"/>
    <mergeCell ref="J53:K53"/>
    <mergeCell ref="D61:E61"/>
    <mergeCell ref="J58:K58"/>
    <mergeCell ref="J59:K59"/>
    <mergeCell ref="J60:K60"/>
    <mergeCell ref="J61:K61"/>
    <mergeCell ref="G58:H58"/>
    <mergeCell ref="G59:H59"/>
    <mergeCell ref="G60:H60"/>
    <mergeCell ref="G61:H61"/>
    <mergeCell ref="D58:E58"/>
  </mergeCells>
  <printOptions/>
  <pageMargins left="0.75" right="0.75" top="1" bottom="1" header="0.5" footer="0.5"/>
  <pageSetup horizontalDpi="180" verticalDpi="18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54"/>
  <sheetViews>
    <sheetView zoomScale="90" zoomScaleNormal="90" zoomScalePageLayoutView="0" workbookViewId="0" topLeftCell="A7">
      <selection activeCell="B37" sqref="B37"/>
    </sheetView>
  </sheetViews>
  <sheetFormatPr defaultColWidth="9.140625" defaultRowHeight="12.75"/>
  <cols>
    <col min="1" max="1" width="3.421875" style="234" customWidth="1"/>
    <col min="2" max="2" width="31.8515625" style="234" customWidth="1"/>
    <col min="3" max="3" width="17.57421875" style="234" customWidth="1"/>
    <col min="4" max="4" width="27.8515625" style="234" customWidth="1"/>
    <col min="5" max="5" width="19.7109375" style="234" customWidth="1"/>
    <col min="6" max="6" width="23.28125" style="235" customWidth="1"/>
    <col min="7" max="7" width="13.8515625" style="234" customWidth="1"/>
    <col min="8" max="16384" width="9.140625" style="234" customWidth="1"/>
  </cols>
  <sheetData>
    <row r="1" spans="2:5" ht="19.5" customHeight="1">
      <c r="B1" s="434" t="s">
        <v>347</v>
      </c>
      <c r="C1" s="434"/>
      <c r="D1" s="434"/>
      <c r="E1" s="434"/>
    </row>
    <row r="2" spans="2:5" ht="19.5" customHeight="1">
      <c r="B2" s="435" t="s">
        <v>348</v>
      </c>
      <c r="C2" s="435"/>
      <c r="D2" s="435"/>
      <c r="E2" s="436"/>
    </row>
    <row r="3" ht="19.5" customHeight="1">
      <c r="E3" s="436"/>
    </row>
    <row r="4" spans="1:7" ht="18">
      <c r="A4" s="236"/>
      <c r="C4" s="237" t="s">
        <v>349</v>
      </c>
      <c r="D4" s="238"/>
      <c r="E4" s="238"/>
      <c r="F4" s="239"/>
      <c r="G4" s="239"/>
    </row>
    <row r="5" spans="1:7" ht="12">
      <c r="A5" s="239"/>
      <c r="B5" s="437"/>
      <c r="C5" s="437"/>
      <c r="D5" s="240"/>
      <c r="E5" s="240"/>
      <c r="F5" s="239"/>
      <c r="G5" s="239"/>
    </row>
    <row r="6" spans="1:7" ht="12.75" thickBot="1">
      <c r="A6" s="239"/>
      <c r="B6" s="240"/>
      <c r="C6" s="240"/>
      <c r="D6" s="240"/>
      <c r="E6" s="240"/>
      <c r="F6" s="239"/>
      <c r="G6" s="239"/>
    </row>
    <row r="7" spans="2:5" s="241" customFormat="1" ht="15.75" customHeight="1" thickBot="1" thickTop="1">
      <c r="B7" s="242" t="s">
        <v>350</v>
      </c>
      <c r="C7" s="243"/>
      <c r="D7" s="244" t="s">
        <v>351</v>
      </c>
      <c r="E7" s="245"/>
    </row>
    <row r="8" spans="2:5" s="241" customFormat="1" ht="6.75" customHeight="1">
      <c r="B8" s="246"/>
      <c r="C8" s="460"/>
      <c r="D8" s="247"/>
      <c r="E8" s="468"/>
    </row>
    <row r="9" spans="2:6" ht="11.25" customHeight="1">
      <c r="B9" s="248" t="s">
        <v>5</v>
      </c>
      <c r="C9" s="460"/>
      <c r="D9" s="249" t="s">
        <v>352</v>
      </c>
      <c r="E9" s="469"/>
      <c r="F9" s="234"/>
    </row>
    <row r="10" spans="2:6" ht="17.25" customHeight="1">
      <c r="B10" s="250" t="s">
        <v>353</v>
      </c>
      <c r="C10" s="461"/>
      <c r="D10" s="251" t="s">
        <v>354</v>
      </c>
      <c r="E10" s="470"/>
      <c r="F10" s="234"/>
    </row>
    <row r="11" spans="2:6" ht="11.25" customHeight="1">
      <c r="B11" s="442" t="s">
        <v>355</v>
      </c>
      <c r="C11" s="432"/>
      <c r="D11" s="431" t="s">
        <v>356</v>
      </c>
      <c r="E11" s="462"/>
      <c r="F11" s="234"/>
    </row>
    <row r="12" spans="2:6" ht="11.25" customHeight="1">
      <c r="B12" s="442"/>
      <c r="C12" s="433"/>
      <c r="D12" s="431"/>
      <c r="E12" s="463"/>
      <c r="F12" s="234"/>
    </row>
    <row r="13" spans="2:6" ht="6" customHeight="1">
      <c r="B13" s="252"/>
      <c r="C13" s="432"/>
      <c r="D13" s="253"/>
      <c r="E13" s="254">
        <f>E7+E10</f>
        <v>0</v>
      </c>
      <c r="F13" s="234"/>
    </row>
    <row r="14" spans="2:6" ht="20.25" customHeight="1" thickBot="1">
      <c r="B14" s="255" t="s">
        <v>357</v>
      </c>
      <c r="C14" s="433"/>
      <c r="D14" s="256" t="s">
        <v>358</v>
      </c>
      <c r="E14" s="257"/>
      <c r="F14" s="234"/>
    </row>
    <row r="15" spans="2:6" ht="8.25" customHeight="1" thickTop="1">
      <c r="B15" s="258"/>
      <c r="C15" s="259"/>
      <c r="D15" s="253"/>
      <c r="E15" s="451"/>
      <c r="F15" s="234"/>
    </row>
    <row r="16" spans="2:6" ht="17.25" customHeight="1" thickBot="1">
      <c r="B16" s="260" t="s">
        <v>359</v>
      </c>
      <c r="C16" s="261"/>
      <c r="D16" s="465" t="s">
        <v>360</v>
      </c>
      <c r="E16" s="452"/>
      <c r="F16" s="234"/>
    </row>
    <row r="17" spans="2:6" ht="3.75" customHeight="1" thickTop="1">
      <c r="B17" s="442" t="s">
        <v>361</v>
      </c>
      <c r="C17" s="466"/>
      <c r="D17" s="457"/>
      <c r="E17" s="452"/>
      <c r="F17" s="234"/>
    </row>
    <row r="18" spans="2:6" ht="11.25" customHeight="1">
      <c r="B18" s="455"/>
      <c r="C18" s="467"/>
      <c r="D18" s="457"/>
      <c r="E18" s="452"/>
      <c r="F18" s="234"/>
    </row>
    <row r="19" spans="2:6" ht="15.75" customHeight="1">
      <c r="B19" s="456"/>
      <c r="C19" s="433"/>
      <c r="D19" s="251" t="s">
        <v>362</v>
      </c>
      <c r="E19" s="453"/>
      <c r="F19" s="234"/>
    </row>
    <row r="20" spans="2:6" ht="20.25" customHeight="1">
      <c r="B20" s="258"/>
      <c r="C20" s="432"/>
      <c r="D20" s="464" t="s">
        <v>363</v>
      </c>
      <c r="E20" s="454"/>
      <c r="F20" s="234"/>
    </row>
    <row r="21" spans="2:6" ht="14.25" customHeight="1">
      <c r="B21" s="262" t="s">
        <v>364</v>
      </c>
      <c r="C21" s="433"/>
      <c r="D21" s="464"/>
      <c r="E21" s="453"/>
      <c r="F21" s="234"/>
    </row>
    <row r="22" spans="2:6" ht="13.5" customHeight="1">
      <c r="B22" s="258"/>
      <c r="C22" s="263"/>
      <c r="D22" s="264"/>
      <c r="E22" s="254"/>
      <c r="F22" s="234"/>
    </row>
    <row r="23" spans="2:6" ht="22.5" customHeight="1" thickBot="1">
      <c r="B23" s="265" t="s">
        <v>365</v>
      </c>
      <c r="C23" s="261"/>
      <c r="D23" s="266" t="s">
        <v>366</v>
      </c>
      <c r="E23" s="257"/>
      <c r="F23" s="234"/>
    </row>
    <row r="24" spans="2:6" ht="12" customHeight="1" thickTop="1">
      <c r="B24" s="446" t="s">
        <v>80</v>
      </c>
      <c r="C24" s="443"/>
      <c r="D24" s="457" t="s">
        <v>367</v>
      </c>
      <c r="E24" s="448"/>
      <c r="F24" s="234"/>
    </row>
    <row r="25" spans="2:6" ht="14.25" customHeight="1">
      <c r="B25" s="446"/>
      <c r="C25" s="444"/>
      <c r="D25" s="457"/>
      <c r="E25" s="449"/>
      <c r="F25" s="234"/>
    </row>
    <row r="26" spans="1:7" ht="9.75" customHeight="1" thickBot="1">
      <c r="A26" s="267"/>
      <c r="B26" s="447"/>
      <c r="C26" s="445"/>
      <c r="D26" s="458"/>
      <c r="E26" s="450"/>
      <c r="F26" s="267"/>
      <c r="G26" s="267"/>
    </row>
    <row r="27" spans="1:7" ht="12" thickTop="1">
      <c r="A27" s="268"/>
      <c r="B27" s="269"/>
      <c r="C27" s="269"/>
      <c r="D27" s="269"/>
      <c r="E27" s="269"/>
      <c r="F27" s="269"/>
      <c r="G27" s="269"/>
    </row>
    <row r="28" spans="1:7" ht="11.25">
      <c r="A28" s="239"/>
      <c r="B28" s="459"/>
      <c r="C28" s="459"/>
      <c r="D28" s="459"/>
      <c r="E28" s="239"/>
      <c r="F28" s="239"/>
      <c r="G28" s="239"/>
    </row>
    <row r="29" spans="1:7" ht="15.75">
      <c r="A29" s="239"/>
      <c r="B29" s="270"/>
      <c r="C29" s="239"/>
      <c r="D29" s="271" t="s">
        <v>368</v>
      </c>
      <c r="E29" s="239"/>
      <c r="F29" s="239"/>
      <c r="G29" s="239"/>
    </row>
    <row r="30" spans="1:7" ht="12" thickBot="1">
      <c r="A30" s="239"/>
      <c r="B30" s="239"/>
      <c r="C30" s="239"/>
      <c r="D30" s="239"/>
      <c r="E30" s="239"/>
      <c r="F30" s="239"/>
      <c r="G30" s="239"/>
    </row>
    <row r="31" spans="3:6" ht="12" thickTop="1">
      <c r="C31" s="272"/>
      <c r="D31" s="273"/>
      <c r="E31" s="274"/>
      <c r="F31" s="267"/>
    </row>
    <row r="32" spans="3:6" ht="11.25" customHeight="1">
      <c r="C32" s="275"/>
      <c r="D32" s="276"/>
      <c r="E32" s="440"/>
      <c r="F32" s="267"/>
    </row>
    <row r="33" spans="3:6" ht="11.25" customHeight="1">
      <c r="C33" s="275" t="s">
        <v>167</v>
      </c>
      <c r="D33" s="276"/>
      <c r="E33" s="439"/>
      <c r="F33" s="267"/>
    </row>
    <row r="34" spans="3:6" ht="11.25" customHeight="1">
      <c r="C34" s="275"/>
      <c r="D34" s="276"/>
      <c r="E34" s="441"/>
      <c r="F34" s="267"/>
    </row>
    <row r="35" spans="3:6" ht="14.25" customHeight="1">
      <c r="C35" s="275" t="s">
        <v>369</v>
      </c>
      <c r="D35" s="277"/>
      <c r="E35" s="439"/>
      <c r="F35" s="267"/>
    </row>
    <row r="36" spans="3:6" ht="14.25">
      <c r="C36" s="275"/>
      <c r="D36" s="277"/>
      <c r="E36" s="278"/>
      <c r="F36" s="267"/>
    </row>
    <row r="37" spans="3:6" ht="11.25" customHeight="1">
      <c r="C37" s="275"/>
      <c r="D37" s="276"/>
      <c r="E37" s="438"/>
      <c r="F37" s="267"/>
    </row>
    <row r="38" spans="3:6" ht="21" customHeight="1">
      <c r="C38" s="279" t="s">
        <v>370</v>
      </c>
      <c r="D38" s="276"/>
      <c r="E38" s="439"/>
      <c r="F38" s="267"/>
    </row>
    <row r="39" spans="3:6" ht="11.25" customHeight="1">
      <c r="C39" s="275"/>
      <c r="D39" s="276"/>
      <c r="E39" s="473"/>
      <c r="F39" s="267"/>
    </row>
    <row r="40" spans="3:6" ht="11.25" customHeight="1">
      <c r="C40" s="275"/>
      <c r="D40" s="276"/>
      <c r="E40" s="440"/>
      <c r="F40" s="267"/>
    </row>
    <row r="41" spans="3:6" ht="11.25" customHeight="1">
      <c r="C41" s="275" t="s">
        <v>371</v>
      </c>
      <c r="D41" s="276"/>
      <c r="E41" s="439"/>
      <c r="F41" s="267"/>
    </row>
    <row r="42" spans="3:6" ht="11.25" customHeight="1">
      <c r="C42" s="275"/>
      <c r="D42" s="276"/>
      <c r="E42" s="473"/>
      <c r="F42" s="267"/>
    </row>
    <row r="43" spans="3:6" ht="11.25" customHeight="1">
      <c r="C43" s="275" t="s">
        <v>372</v>
      </c>
      <c r="D43" s="276"/>
      <c r="E43" s="439"/>
      <c r="F43" s="267"/>
    </row>
    <row r="44" spans="3:6" ht="11.25" customHeight="1">
      <c r="C44" s="275"/>
      <c r="D44" s="276"/>
      <c r="E44" s="473"/>
      <c r="F44" s="267"/>
    </row>
    <row r="45" spans="3:6" ht="11.25" customHeight="1">
      <c r="C45" s="275" t="s">
        <v>373</v>
      </c>
      <c r="D45" s="276"/>
      <c r="E45" s="439"/>
      <c r="F45" s="267"/>
    </row>
    <row r="46" spans="3:6" ht="14.25">
      <c r="C46" s="275"/>
      <c r="D46" s="276"/>
      <c r="E46" s="280"/>
      <c r="F46" s="267"/>
    </row>
    <row r="47" spans="3:6" ht="6" customHeight="1">
      <c r="C47" s="275"/>
      <c r="D47" s="276"/>
      <c r="E47" s="471"/>
      <c r="F47" s="267"/>
    </row>
    <row r="48" spans="3:6" ht="16.5" customHeight="1">
      <c r="C48" s="279" t="s">
        <v>374</v>
      </c>
      <c r="D48" s="276"/>
      <c r="E48" s="472"/>
      <c r="F48" s="267"/>
    </row>
    <row r="49" spans="3:6" ht="11.25" customHeight="1">
      <c r="C49" s="275"/>
      <c r="D49" s="276"/>
      <c r="E49" s="474"/>
      <c r="F49" s="267"/>
    </row>
    <row r="50" spans="3:6" ht="11.25" customHeight="1">
      <c r="C50" s="275" t="s">
        <v>375</v>
      </c>
      <c r="D50" s="276"/>
      <c r="E50" s="472"/>
      <c r="F50" s="267"/>
    </row>
    <row r="51" spans="3:6" ht="14.25">
      <c r="C51" s="275"/>
      <c r="D51" s="276"/>
      <c r="E51" s="281"/>
      <c r="F51" s="267"/>
    </row>
    <row r="52" spans="3:6" ht="11.25" customHeight="1">
      <c r="C52" s="275"/>
      <c r="D52" s="276"/>
      <c r="E52" s="471"/>
      <c r="F52" s="267"/>
    </row>
    <row r="53" spans="3:6" ht="16.5" customHeight="1">
      <c r="C53" s="279" t="s">
        <v>376</v>
      </c>
      <c r="D53" s="276"/>
      <c r="E53" s="472"/>
      <c r="F53" s="267"/>
    </row>
    <row r="54" spans="3:6" ht="15" thickBot="1">
      <c r="C54" s="282"/>
      <c r="D54" s="283"/>
      <c r="E54" s="284"/>
      <c r="F54" s="267"/>
    </row>
    <row r="55" ht="12" thickTop="1"/>
  </sheetData>
  <sheetProtection/>
  <mergeCells count="32">
    <mergeCell ref="E52:E53"/>
    <mergeCell ref="E44:E45"/>
    <mergeCell ref="E47:E48"/>
    <mergeCell ref="E39:E41"/>
    <mergeCell ref="E42:E43"/>
    <mergeCell ref="E49:E50"/>
    <mergeCell ref="D24:D26"/>
    <mergeCell ref="B28:D28"/>
    <mergeCell ref="C8:C10"/>
    <mergeCell ref="E11:E12"/>
    <mergeCell ref="D20:D21"/>
    <mergeCell ref="D16:D18"/>
    <mergeCell ref="C13:C14"/>
    <mergeCell ref="C17:C19"/>
    <mergeCell ref="E8:E10"/>
    <mergeCell ref="C20:C21"/>
    <mergeCell ref="E37:E38"/>
    <mergeCell ref="E32:E33"/>
    <mergeCell ref="E34:E35"/>
    <mergeCell ref="B11:B12"/>
    <mergeCell ref="C24:C26"/>
    <mergeCell ref="B24:B26"/>
    <mergeCell ref="E24:E26"/>
    <mergeCell ref="E15:E19"/>
    <mergeCell ref="E20:E21"/>
    <mergeCell ref="B17:B19"/>
    <mergeCell ref="D11:D12"/>
    <mergeCell ref="C11:C12"/>
    <mergeCell ref="B1:E1"/>
    <mergeCell ref="B2:D2"/>
    <mergeCell ref="E2:E3"/>
    <mergeCell ref="B5:C5"/>
  </mergeCells>
  <dataValidations count="7">
    <dataValidation errorStyle="warning" type="whole" operator="equal" showInputMessage="1" showErrorMessage="1" errorTitle="ERRORE" error="Non coincide con il totale dell'attivo" sqref="E24:E26">
      <formula1>C24</formula1>
    </dataValidation>
    <dataValidation errorStyle="information" type="whole" operator="equal" allowBlank="1" showInputMessage="1" showErrorMessage="1" error="Non è uguale al totale delle passività e netto" sqref="C24:C26">
      <formula1>E24</formula1>
    </dataValidation>
    <dataValidation allowBlank="1" showInputMessage="1" showErrorMessage="1" prompt="uguale al totale a pareggio" sqref="B24:B26"/>
    <dataValidation allowBlank="1" showInputMessage="1" showErrorMessage="1" prompt="55/60% del &#10;totale attivo&#10;&#10;" sqref="B9"/>
    <dataValidation allowBlank="1" showInputMessage="1" showErrorMessage="1" prompt="     &gt; =&#10;Totale debiti&#10;" sqref="D9"/>
    <dataValidation allowBlank="1" showInputMessage="1" showErrorMessage="1" prompt="    10-15%&#10;Cap. proprio" sqref="D11:D12"/>
    <dataValidation allowBlank="1" showInputMessage="1" showErrorMessage="1" prompt="zero o &#10;poco" sqref="B10"/>
  </dataValidations>
  <hyperlinks>
    <hyperlink ref="B10" location="STATOPATR!B4" display="IMMOBILIZZAZIONI"/>
    <hyperlink ref="B11:B12" location="STATOPATR!B15" display="IMMOBILIZZ. MATERIALI"/>
    <hyperlink ref="B17:B18" location="STATOPATR!B37" display="RIMANENZE"/>
    <hyperlink ref="B21" location="STATOPATR!B55" display="STATOPATR!B55"/>
    <hyperlink ref="D19" location="STATOPATR!F31" display="STATOPATR!F31"/>
    <hyperlink ref="D20:D21" location="STATOPATR!F43" display="STATOPATR!F43"/>
    <hyperlink ref="D10" location="STATOPATR!F3" display="PATRIMON IO NETTO"/>
    <hyperlink ref="B14" location="STATOPATR!B23" display="IMMOBILIZZAZIONI FINANZ."/>
  </hyperlinks>
  <printOptions/>
  <pageMargins left="0.25" right="0.19" top="0.984251968503937" bottom="0.984251968503937" header="0.5118110236220472" footer="0.5118110236220472"/>
  <pageSetup horizontalDpi="180" verticalDpi="180" orientation="portrait" paperSize="9" r:id="rId3"/>
  <headerFooter alignWithMargins="0">
    <oddHeader>&amp;C&amp;F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showGridLines="0" zoomScalePageLayoutView="0" workbookViewId="0" topLeftCell="A1">
      <selection activeCell="P11" sqref="P11"/>
    </sheetView>
  </sheetViews>
  <sheetFormatPr defaultColWidth="9.140625" defaultRowHeight="12.75"/>
  <cols>
    <col min="1" max="1" width="3.28125" style="207" customWidth="1"/>
    <col min="2" max="2" width="2.57421875" style="207" customWidth="1"/>
    <col min="3" max="3" width="23.140625" style="207" customWidth="1"/>
    <col min="4" max="4" width="10.57421875" style="207" customWidth="1"/>
    <col min="5" max="5" width="2.8515625" style="207" customWidth="1"/>
    <col min="6" max="6" width="10.57421875" style="207" customWidth="1"/>
    <col min="7" max="7" width="2.57421875" style="207" customWidth="1"/>
    <col min="8" max="8" width="4.00390625" style="207" customWidth="1"/>
    <col min="9" max="9" width="20.140625" style="207" customWidth="1"/>
    <col min="10" max="10" width="10.421875" style="207" customWidth="1"/>
    <col min="11" max="11" width="2.28125" style="207" customWidth="1"/>
    <col min="12" max="12" width="10.421875" style="207" customWidth="1"/>
    <col min="13" max="16384" width="9.140625" style="207" customWidth="1"/>
  </cols>
  <sheetData>
    <row r="1" spans="2:12" s="189" customFormat="1" ht="14.25" customHeight="1">
      <c r="B1" s="371" t="s">
        <v>235</v>
      </c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13" s="189" customFormat="1" ht="12" thickBot="1">
      <c r="A2" s="190"/>
      <c r="B2" s="191"/>
      <c r="C2" s="192" t="s">
        <v>1</v>
      </c>
      <c r="D2" s="192" t="s">
        <v>377</v>
      </c>
      <c r="E2" s="192"/>
      <c r="F2" s="193" t="s">
        <v>3</v>
      </c>
      <c r="G2" s="193"/>
      <c r="H2" s="194"/>
      <c r="I2" s="192" t="s">
        <v>4</v>
      </c>
      <c r="J2" s="192" t="s">
        <v>2</v>
      </c>
      <c r="K2" s="192"/>
      <c r="L2" s="195" t="s">
        <v>3</v>
      </c>
      <c r="M2" s="190"/>
    </row>
    <row r="3" spans="1:13" s="189" customFormat="1" ht="6.75" customHeight="1" thickTop="1">
      <c r="A3" s="190"/>
      <c r="B3" s="285"/>
      <c r="C3" s="202"/>
      <c r="D3" s="200"/>
      <c r="E3" s="202"/>
      <c r="F3" s="200"/>
      <c r="G3" s="200"/>
      <c r="H3" s="201"/>
      <c r="I3" s="202"/>
      <c r="J3" s="203"/>
      <c r="K3" s="202"/>
      <c r="L3" s="204"/>
      <c r="M3" s="190"/>
    </row>
    <row r="4" spans="1:13" ht="15" customHeight="1" thickBot="1">
      <c r="A4" s="205"/>
      <c r="B4" s="196" t="s">
        <v>236</v>
      </c>
      <c r="C4" s="197" t="s">
        <v>237</v>
      </c>
      <c r="D4" s="198"/>
      <c r="E4" s="197"/>
      <c r="F4" s="198"/>
      <c r="G4" s="199"/>
      <c r="H4" s="197" t="s">
        <v>236</v>
      </c>
      <c r="I4" s="197" t="s">
        <v>6</v>
      </c>
      <c r="J4" s="197"/>
      <c r="K4" s="197"/>
      <c r="L4" s="206"/>
      <c r="M4" s="205"/>
    </row>
    <row r="5" spans="1:13" ht="12.75" thickTop="1">
      <c r="A5" s="205"/>
      <c r="B5" s="196" t="s">
        <v>238</v>
      </c>
      <c r="C5" s="197" t="s">
        <v>5</v>
      </c>
      <c r="D5" s="199"/>
      <c r="E5" s="197"/>
      <c r="F5" s="199"/>
      <c r="G5" s="199"/>
      <c r="H5" s="197"/>
      <c r="I5" s="197"/>
      <c r="J5" s="197"/>
      <c r="K5" s="197"/>
      <c r="L5" s="206"/>
      <c r="M5" s="205"/>
    </row>
    <row r="6" spans="1:13" ht="12">
      <c r="A6" s="205"/>
      <c r="B6" s="196"/>
      <c r="C6" s="197"/>
      <c r="D6" s="199"/>
      <c r="E6" s="197"/>
      <c r="F6" s="199"/>
      <c r="G6" s="199"/>
      <c r="H6" s="209" t="s">
        <v>239</v>
      </c>
      <c r="I6" s="197" t="s">
        <v>9</v>
      </c>
      <c r="J6" s="208"/>
      <c r="K6" s="197"/>
      <c r="L6" s="210"/>
      <c r="M6" s="205"/>
    </row>
    <row r="7" spans="1:13" ht="10.5" customHeight="1">
      <c r="A7" s="205"/>
      <c r="B7" s="196" t="s">
        <v>239</v>
      </c>
      <c r="C7" s="197" t="s">
        <v>378</v>
      </c>
      <c r="D7" s="199"/>
      <c r="E7" s="197"/>
      <c r="F7" s="199"/>
      <c r="G7" s="199"/>
      <c r="H7" s="209" t="s">
        <v>242</v>
      </c>
      <c r="I7" s="197" t="s">
        <v>11</v>
      </c>
      <c r="J7" s="199"/>
      <c r="K7" s="197"/>
      <c r="L7" s="213"/>
      <c r="M7" s="205"/>
    </row>
    <row r="8" spans="1:13" ht="10.5" customHeight="1">
      <c r="A8" s="205"/>
      <c r="B8" s="196"/>
      <c r="C8" s="286" t="s">
        <v>379</v>
      </c>
      <c r="D8" s="208"/>
      <c r="E8" s="197"/>
      <c r="F8" s="199"/>
      <c r="G8" s="199"/>
      <c r="H8" s="209" t="s">
        <v>244</v>
      </c>
      <c r="I8" s="197" t="s">
        <v>13</v>
      </c>
      <c r="J8" s="211"/>
      <c r="K8" s="197"/>
      <c r="L8" s="212"/>
      <c r="M8" s="205"/>
    </row>
    <row r="9" spans="1:13" ht="10.5" customHeight="1">
      <c r="A9" s="205"/>
      <c r="B9" s="196"/>
      <c r="C9" s="286" t="s">
        <v>380</v>
      </c>
      <c r="D9" s="216"/>
      <c r="E9" s="197"/>
      <c r="F9" s="214"/>
      <c r="G9" s="199"/>
      <c r="H9" s="209" t="s">
        <v>246</v>
      </c>
      <c r="I9" s="197" t="s">
        <v>15</v>
      </c>
      <c r="J9" s="199"/>
      <c r="K9" s="197"/>
      <c r="L9" s="213"/>
      <c r="M9" s="205"/>
    </row>
    <row r="10" spans="1:13" ht="11.25" customHeight="1" thickBot="1">
      <c r="A10" s="205"/>
      <c r="B10" s="196"/>
      <c r="C10" s="197" t="s">
        <v>381</v>
      </c>
      <c r="D10" s="198">
        <f>SUM(D8:D9)</f>
        <v>0</v>
      </c>
      <c r="E10" s="197"/>
      <c r="F10" s="198">
        <f>SUM(F8:F9)</f>
        <v>0</v>
      </c>
      <c r="G10" s="199"/>
      <c r="H10" s="209" t="s">
        <v>248</v>
      </c>
      <c r="I10" s="197" t="s">
        <v>17</v>
      </c>
      <c r="J10" s="214"/>
      <c r="K10" s="197"/>
      <c r="L10" s="215"/>
      <c r="M10" s="205"/>
    </row>
    <row r="11" spans="1:13" ht="10.5" customHeight="1" thickTop="1">
      <c r="A11" s="205"/>
      <c r="B11" s="196"/>
      <c r="C11" s="197"/>
      <c r="D11" s="199"/>
      <c r="E11" s="197"/>
      <c r="F11" s="199"/>
      <c r="G11" s="199"/>
      <c r="H11" s="209" t="s">
        <v>250</v>
      </c>
      <c r="I11" s="197" t="s">
        <v>251</v>
      </c>
      <c r="J11" s="214"/>
      <c r="K11" s="197"/>
      <c r="L11" s="215"/>
      <c r="M11" s="205"/>
    </row>
    <row r="12" spans="1:13" ht="10.5" customHeight="1">
      <c r="A12" s="205"/>
      <c r="B12" s="196"/>
      <c r="C12" s="197" t="s">
        <v>382</v>
      </c>
      <c r="D12" s="199"/>
      <c r="E12" s="197"/>
      <c r="F12" s="199"/>
      <c r="G12" s="199"/>
      <c r="H12" s="209" t="s">
        <v>253</v>
      </c>
      <c r="I12" s="197" t="s">
        <v>254</v>
      </c>
      <c r="J12" s="214"/>
      <c r="K12" s="197"/>
      <c r="L12" s="215"/>
      <c r="M12" s="205"/>
    </row>
    <row r="13" spans="1:13" ht="10.5" customHeight="1">
      <c r="A13" s="205"/>
      <c r="B13" s="196"/>
      <c r="C13" s="286" t="s">
        <v>379</v>
      </c>
      <c r="D13" s="199"/>
      <c r="E13" s="197"/>
      <c r="F13" s="208"/>
      <c r="G13" s="199"/>
      <c r="H13" s="209" t="s">
        <v>255</v>
      </c>
      <c r="I13" s="197" t="s">
        <v>23</v>
      </c>
      <c r="J13" s="214"/>
      <c r="K13" s="197"/>
      <c r="L13" s="215"/>
      <c r="M13" s="205"/>
    </row>
    <row r="14" spans="1:13" ht="12">
      <c r="A14" s="205"/>
      <c r="B14" s="196"/>
      <c r="C14" s="286" t="s">
        <v>380</v>
      </c>
      <c r="D14" s="214"/>
      <c r="E14" s="197"/>
      <c r="F14" s="214"/>
      <c r="G14" s="199"/>
      <c r="H14" s="209" t="s">
        <v>257</v>
      </c>
      <c r="I14" s="197" t="s">
        <v>25</v>
      </c>
      <c r="J14" s="211"/>
      <c r="K14" s="197"/>
      <c r="L14" s="212"/>
      <c r="M14" s="205"/>
    </row>
    <row r="15" spans="1:13" ht="12.75" thickBot="1">
      <c r="A15" s="205"/>
      <c r="B15" s="196"/>
      <c r="C15" s="197" t="s">
        <v>383</v>
      </c>
      <c r="D15" s="198">
        <f>SUM(D13:D14)</f>
        <v>0</v>
      </c>
      <c r="E15" s="197"/>
      <c r="F15" s="198">
        <f>SUM(F13:F14)</f>
        <v>0</v>
      </c>
      <c r="G15" s="199"/>
      <c r="H15" s="197"/>
      <c r="I15" s="197"/>
      <c r="J15" s="199"/>
      <c r="K15" s="197"/>
      <c r="L15" s="213"/>
      <c r="M15" s="205"/>
    </row>
    <row r="16" spans="1:13" ht="12.75" thickTop="1">
      <c r="A16" s="205"/>
      <c r="B16" s="196"/>
      <c r="C16" s="197"/>
      <c r="D16" s="199"/>
      <c r="E16" s="197"/>
      <c r="F16" s="199"/>
      <c r="G16" s="199"/>
      <c r="H16" s="197"/>
      <c r="I16" s="286" t="s">
        <v>384</v>
      </c>
      <c r="J16" s="287">
        <f>SUM(J6:J15)</f>
        <v>0</v>
      </c>
      <c r="K16" s="286"/>
      <c r="L16" s="288">
        <f>SUM(L6:L15)</f>
        <v>0</v>
      </c>
      <c r="M16" s="205"/>
    </row>
    <row r="17" spans="1:13" ht="12" customHeight="1" thickBot="1">
      <c r="A17" s="205"/>
      <c r="B17" s="196"/>
      <c r="C17" s="197" t="s">
        <v>385</v>
      </c>
      <c r="D17" s="198">
        <f>SUM(D7:D14)</f>
        <v>0</v>
      </c>
      <c r="E17" s="286"/>
      <c r="F17" s="198">
        <f>SUM(F7:F14)</f>
        <v>0</v>
      </c>
      <c r="G17" s="199"/>
      <c r="H17" s="197"/>
      <c r="I17" s="197"/>
      <c r="J17" s="199"/>
      <c r="K17" s="197"/>
      <c r="L17" s="213"/>
      <c r="M17" s="205"/>
    </row>
    <row r="18" spans="1:13" ht="12.75" thickTop="1">
      <c r="A18" s="205"/>
      <c r="B18" s="196"/>
      <c r="C18" s="197"/>
      <c r="D18" s="199"/>
      <c r="E18" s="197"/>
      <c r="F18" s="199"/>
      <c r="G18" s="199"/>
      <c r="H18" s="197" t="s">
        <v>238</v>
      </c>
      <c r="I18" s="197" t="s">
        <v>386</v>
      </c>
      <c r="J18" s="208"/>
      <c r="K18" s="197"/>
      <c r="L18" s="210"/>
      <c r="M18" s="205"/>
    </row>
    <row r="19" spans="1:13" ht="12.75" thickBot="1">
      <c r="A19" s="205"/>
      <c r="B19" s="196" t="s">
        <v>273</v>
      </c>
      <c r="C19" s="286" t="s">
        <v>387</v>
      </c>
      <c r="D19" s="198">
        <f>D10+D15+D17</f>
        <v>0</v>
      </c>
      <c r="E19" s="199"/>
      <c r="F19" s="198">
        <f>F10+F15+F17</f>
        <v>0</v>
      </c>
      <c r="G19" s="199"/>
      <c r="H19" s="197"/>
      <c r="I19" s="197"/>
      <c r="J19" s="199"/>
      <c r="K19" s="197"/>
      <c r="L19" s="213"/>
      <c r="M19" s="205"/>
    </row>
    <row r="20" spans="1:13" ht="12.75" thickTop="1">
      <c r="A20" s="205"/>
      <c r="B20" s="196"/>
      <c r="C20" s="197"/>
      <c r="D20" s="199"/>
      <c r="E20" s="197"/>
      <c r="F20" s="199"/>
      <c r="G20" s="199"/>
      <c r="H20" s="197" t="s">
        <v>273</v>
      </c>
      <c r="I20" s="197" t="s">
        <v>272</v>
      </c>
      <c r="J20" s="208"/>
      <c r="K20" s="197"/>
      <c r="L20" s="210"/>
      <c r="M20" s="205"/>
    </row>
    <row r="21" spans="1:13" ht="12">
      <c r="A21" s="205"/>
      <c r="B21" s="196"/>
      <c r="C21" s="197" t="s">
        <v>48</v>
      </c>
      <c r="D21" s="199"/>
      <c r="E21" s="197"/>
      <c r="F21" s="199"/>
      <c r="G21" s="199"/>
      <c r="H21" s="197"/>
      <c r="I21" s="197"/>
      <c r="J21" s="199"/>
      <c r="K21" s="197"/>
      <c r="L21" s="213"/>
      <c r="M21" s="205"/>
    </row>
    <row r="22" spans="1:13" ht="12">
      <c r="A22" s="205"/>
      <c r="B22" s="196"/>
      <c r="C22" s="197" t="s">
        <v>388</v>
      </c>
      <c r="D22" s="208"/>
      <c r="E22" s="197"/>
      <c r="F22" s="208"/>
      <c r="G22" s="199"/>
      <c r="H22" s="197" t="s">
        <v>282</v>
      </c>
      <c r="I22" s="197" t="s">
        <v>274</v>
      </c>
      <c r="J22" s="208"/>
      <c r="K22" s="197"/>
      <c r="L22" s="210"/>
      <c r="M22" s="205"/>
    </row>
    <row r="23" spans="1:13" ht="12.75" customHeight="1">
      <c r="A23" s="205"/>
      <c r="B23" s="196"/>
      <c r="C23" s="197" t="s">
        <v>389</v>
      </c>
      <c r="D23" s="211"/>
      <c r="E23" s="197"/>
      <c r="F23" s="211"/>
      <c r="G23" s="199"/>
      <c r="H23" s="197"/>
      <c r="I23" s="197"/>
      <c r="J23" s="199"/>
      <c r="K23" s="197"/>
      <c r="L23" s="213"/>
      <c r="M23" s="205"/>
    </row>
    <row r="24" spans="1:13" ht="12">
      <c r="A24" s="205"/>
      <c r="B24" s="196"/>
      <c r="C24" s="197" t="s">
        <v>390</v>
      </c>
      <c r="D24" s="199"/>
      <c r="E24" s="197"/>
      <c r="F24" s="211"/>
      <c r="G24" s="199"/>
      <c r="H24" s="197" t="s">
        <v>310</v>
      </c>
      <c r="I24" s="197" t="s">
        <v>311</v>
      </c>
      <c r="J24" s="208"/>
      <c r="K24" s="197"/>
      <c r="L24" s="210"/>
      <c r="M24" s="205"/>
    </row>
    <row r="25" spans="1:13" ht="12">
      <c r="A25" s="205"/>
      <c r="B25" s="196"/>
      <c r="C25" s="197" t="s">
        <v>391</v>
      </c>
      <c r="D25" s="214">
        <f>SUM(D20:D23)</f>
        <v>0</v>
      </c>
      <c r="E25" s="286"/>
      <c r="F25" s="216">
        <f>SUM(F20:F23)</f>
        <v>0</v>
      </c>
      <c r="G25" s="199"/>
      <c r="H25" s="197"/>
      <c r="I25" s="197" t="s">
        <v>392</v>
      </c>
      <c r="J25" s="199"/>
      <c r="K25" s="197"/>
      <c r="L25" s="213"/>
      <c r="M25" s="205"/>
    </row>
    <row r="26" spans="1:13" ht="12.75" thickBot="1">
      <c r="A26" s="205"/>
      <c r="B26" s="196"/>
      <c r="C26" s="286" t="s">
        <v>393</v>
      </c>
      <c r="D26" s="198">
        <f>SUM(D21:D25)</f>
        <v>0</v>
      </c>
      <c r="E26" s="197"/>
      <c r="F26" s="224"/>
      <c r="G26" s="199"/>
      <c r="H26" s="197"/>
      <c r="I26" s="197"/>
      <c r="J26" s="199"/>
      <c r="K26" s="197"/>
      <c r="L26" s="213"/>
      <c r="M26" s="205"/>
    </row>
    <row r="27" spans="1:13" ht="12.75" thickTop="1">
      <c r="A27" s="205"/>
      <c r="B27" s="196"/>
      <c r="C27" s="197"/>
      <c r="D27" s="199"/>
      <c r="E27" s="199"/>
      <c r="F27" s="199"/>
      <c r="G27" s="199"/>
      <c r="H27" s="197"/>
      <c r="I27" s="197"/>
      <c r="J27" s="199"/>
      <c r="K27" s="197"/>
      <c r="L27" s="213"/>
      <c r="M27" s="205"/>
    </row>
    <row r="28" spans="1:13" ht="12.75" thickBot="1">
      <c r="A28" s="205"/>
      <c r="B28" s="196"/>
      <c r="C28" s="197" t="s">
        <v>312</v>
      </c>
      <c r="D28" s="289"/>
      <c r="E28" s="197"/>
      <c r="F28" s="289"/>
      <c r="G28" s="290"/>
      <c r="H28" s="197"/>
      <c r="I28" s="197"/>
      <c r="J28" s="199"/>
      <c r="K28" s="197"/>
      <c r="L28" s="213"/>
      <c r="M28" s="205"/>
    </row>
    <row r="29" spans="1:13" ht="12.75" thickTop="1">
      <c r="A29" s="205"/>
      <c r="B29" s="196"/>
      <c r="C29" s="197" t="s">
        <v>394</v>
      </c>
      <c r="D29" s="197"/>
      <c r="E29" s="197"/>
      <c r="F29" s="197"/>
      <c r="G29" s="199"/>
      <c r="H29" s="197"/>
      <c r="I29" s="197"/>
      <c r="J29" s="199"/>
      <c r="K29" s="197"/>
      <c r="L29" s="213"/>
      <c r="M29" s="205"/>
    </row>
    <row r="30" spans="1:12" ht="12">
      <c r="A30" s="205"/>
      <c r="B30" s="196"/>
      <c r="C30" s="197"/>
      <c r="D30" s="197"/>
      <c r="E30" s="197"/>
      <c r="F30" s="197"/>
      <c r="G30" s="4"/>
      <c r="H30" s="197"/>
      <c r="I30" s="197"/>
      <c r="J30" s="199"/>
      <c r="K30" s="197"/>
      <c r="L30" s="213"/>
    </row>
    <row r="31" spans="1:12" ht="12">
      <c r="A31" s="205"/>
      <c r="B31" s="196"/>
      <c r="C31" s="197"/>
      <c r="D31" s="197"/>
      <c r="E31" s="197"/>
      <c r="F31" s="197"/>
      <c r="G31" s="4"/>
      <c r="H31" s="197"/>
      <c r="I31" s="197"/>
      <c r="J31" s="290"/>
      <c r="K31" s="197"/>
      <c r="L31" s="291"/>
    </row>
    <row r="32" spans="1:12" ht="12.75" thickBot="1">
      <c r="A32" s="205"/>
      <c r="B32" s="196"/>
      <c r="C32" s="197" t="s">
        <v>80</v>
      </c>
      <c r="D32" s="198">
        <f>D26+D25+D19+D4</f>
        <v>0</v>
      </c>
      <c r="E32" s="197"/>
      <c r="F32" s="198">
        <f>F26+F25+F17+F4</f>
        <v>0</v>
      </c>
      <c r="G32" s="4"/>
      <c r="H32" s="220"/>
      <c r="I32" s="197" t="s">
        <v>81</v>
      </c>
      <c r="J32" s="198">
        <f>J16+J18+J20+J22+J24</f>
        <v>0</v>
      </c>
      <c r="K32" s="197"/>
      <c r="L32" s="217">
        <f>L16+L18+L20+L22+L24</f>
        <v>0</v>
      </c>
    </row>
    <row r="33" spans="1:12" ht="12.75" thickTop="1">
      <c r="A33" s="205"/>
      <c r="B33" s="196"/>
      <c r="C33" s="292"/>
      <c r="D33" s="293"/>
      <c r="E33" s="292"/>
      <c r="F33" s="293"/>
      <c r="G33" s="294"/>
      <c r="H33" s="294"/>
      <c r="I33" s="292"/>
      <c r="J33" s="227"/>
      <c r="K33" s="292"/>
      <c r="L33" s="295"/>
    </row>
    <row r="34" spans="1:8" ht="12">
      <c r="A34" s="205"/>
      <c r="B34" s="296"/>
      <c r="H34" s="296"/>
    </row>
    <row r="35" ht="12">
      <c r="A35" s="205"/>
    </row>
  </sheetData>
  <sheetProtection/>
  <mergeCells count="1">
    <mergeCell ref="B1:L1"/>
  </mergeCells>
  <printOptions/>
  <pageMargins left="0.28" right="0.24" top="0.63" bottom="0.6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 dalla Chiesa - Montefiascone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conticiani</dc:creator>
  <cp:keywords/>
  <dc:description/>
  <cp:lastModifiedBy>Umberto</cp:lastModifiedBy>
  <dcterms:created xsi:type="dcterms:W3CDTF">2009-02-11T07:36:33Z</dcterms:created>
  <dcterms:modified xsi:type="dcterms:W3CDTF">2009-09-28T07:35:36Z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