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415" windowHeight="5610" activeTab="1"/>
  </bookViews>
  <sheets>
    <sheet name="calcoli" sheetId="1" r:id="rId1"/>
    <sheet name="giornale" sheetId="2" r:id="rId2"/>
    <sheet name="mastri" sheetId="3" r:id="rId3"/>
  </sheets>
  <calcPr calcId="124519"/>
</workbook>
</file>

<file path=xl/calcChain.xml><?xml version="1.0" encoding="utf-8"?>
<calcChain xmlns="http://schemas.openxmlformats.org/spreadsheetml/2006/main">
  <c r="D74" i="2"/>
  <c r="D73"/>
  <c r="C72"/>
  <c r="C69"/>
  <c r="C68"/>
  <c r="C61"/>
  <c r="C62"/>
  <c r="D60"/>
  <c r="D58"/>
  <c r="C57"/>
  <c r="D55"/>
  <c r="D54"/>
  <c r="D53"/>
  <c r="C52"/>
  <c r="C51"/>
  <c r="C34" i="1"/>
  <c r="C33"/>
  <c r="E34"/>
  <c r="C32"/>
  <c r="C31"/>
  <c r="C30"/>
  <c r="C29"/>
  <c r="C28"/>
  <c r="C49" i="2"/>
  <c r="D48"/>
  <c r="D45"/>
  <c r="D42"/>
  <c r="C40"/>
  <c r="C36"/>
  <c r="C37"/>
  <c r="D38" s="1"/>
  <c r="C25" i="1"/>
  <c r="C24"/>
  <c r="C23"/>
  <c r="C33" i="2"/>
  <c r="D34" s="1"/>
  <c r="C30"/>
  <c r="D31" s="1"/>
  <c r="D27"/>
  <c r="C26"/>
  <c r="D24"/>
  <c r="C23"/>
  <c r="D20"/>
  <c r="C19"/>
  <c r="D17"/>
  <c r="C10" i="3"/>
  <c r="C15" i="1"/>
  <c r="C14"/>
  <c r="C13"/>
  <c r="C13" i="2"/>
  <c r="C11" i="1"/>
  <c r="C10"/>
  <c r="C9"/>
  <c r="D3"/>
  <c r="D2"/>
  <c r="C2"/>
</calcChain>
</file>

<file path=xl/sharedStrings.xml><?xml version="1.0" encoding="utf-8"?>
<sst xmlns="http://schemas.openxmlformats.org/spreadsheetml/2006/main" count="79" uniqueCount="48">
  <si>
    <t>Serpa</t>
  </si>
  <si>
    <t>sapio</t>
  </si>
  <si>
    <t>Socio Serpa c.c conferimenti</t>
  </si>
  <si>
    <t>Socio Sapio c.c conferimenti</t>
  </si>
  <si>
    <t>Capitale sociale</t>
  </si>
  <si>
    <t>SAPIO</t>
  </si>
  <si>
    <t>SERPA</t>
  </si>
  <si>
    <t>Assegni</t>
  </si>
  <si>
    <t>Fabbricati</t>
  </si>
  <si>
    <t>Mutui passivi</t>
  </si>
  <si>
    <t>assegno</t>
  </si>
  <si>
    <t>Interessi</t>
  </si>
  <si>
    <t>Cambiale</t>
  </si>
  <si>
    <t>Cambiali attive</t>
  </si>
  <si>
    <t>Interessi attivi</t>
  </si>
  <si>
    <t>Nuova cambiale</t>
  </si>
  <si>
    <t>Banca</t>
  </si>
  <si>
    <t>canbiali attive</t>
  </si>
  <si>
    <t xml:space="preserve">Banca c.c. </t>
  </si>
  <si>
    <t>Impianti e macch.</t>
  </si>
  <si>
    <t>IVA ns. credito</t>
  </si>
  <si>
    <t>Debiti v. fornitori</t>
  </si>
  <si>
    <t>Cassa</t>
  </si>
  <si>
    <t>Fattura merci</t>
  </si>
  <si>
    <t>Merci</t>
  </si>
  <si>
    <t>spese forf.</t>
  </si>
  <si>
    <t>Imponibile</t>
  </si>
  <si>
    <t>IVA</t>
  </si>
  <si>
    <t>Totale fattura</t>
  </si>
  <si>
    <t>Merci c. acquisti</t>
  </si>
  <si>
    <t>F.do resp. Civile</t>
  </si>
  <si>
    <t>Merci c.vendite</t>
  </si>
  <si>
    <t>IVA ns debito</t>
  </si>
  <si>
    <t>Crediti v. clienti</t>
  </si>
  <si>
    <t>Fattura vendita</t>
  </si>
  <si>
    <t>Incasso 50%</t>
  </si>
  <si>
    <t>1000 : 988 = x : 7.456,92</t>
  </si>
  <si>
    <t>Bollo</t>
  </si>
  <si>
    <t xml:space="preserve">Cambiali attive </t>
  </si>
  <si>
    <t xml:space="preserve">Rimborsi spese </t>
  </si>
  <si>
    <t>Cambiali allo sconto</t>
  </si>
  <si>
    <t>Sconti passivi</t>
  </si>
  <si>
    <t>Spese di incasso</t>
  </si>
  <si>
    <t xml:space="preserve">Banca c.c </t>
  </si>
  <si>
    <t>Perdita di esercizio</t>
  </si>
  <si>
    <t>Conto di ris. Economico</t>
  </si>
  <si>
    <t>Socio Serpa c. reintegro</t>
  </si>
  <si>
    <t>Socio Sapio c. reintegro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</si>
</sst>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0" borderId="1" xfId="1" applyFont="1" applyBorder="1"/>
    <xf numFmtId="0" fontId="0" fillId="3" borderId="0" xfId="0" applyFill="1"/>
    <xf numFmtId="43" fontId="0" fillId="4" borderId="0" xfId="1" applyFont="1" applyFill="1"/>
    <xf numFmtId="43" fontId="0" fillId="0" borderId="2" xfId="1" applyFont="1" applyBorder="1"/>
    <xf numFmtId="0" fontId="0" fillId="0" borderId="0" xfId="0" quotePrefix="1"/>
    <xf numFmtId="43" fontId="0" fillId="0" borderId="0" xfId="0" applyNumberForma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H35"/>
  <sheetViews>
    <sheetView topLeftCell="A25" workbookViewId="0">
      <selection activeCell="I28" sqref="I28"/>
    </sheetView>
  </sheetViews>
  <sheetFormatPr defaultRowHeight="15"/>
  <cols>
    <col min="2" max="2" width="15.28515625" bestFit="1" customWidth="1"/>
    <col min="3" max="3" width="11.5703125" style="1" bestFit="1" customWidth="1"/>
    <col min="4" max="4" width="9.28515625" style="1" bestFit="1" customWidth="1"/>
    <col min="5" max="5" width="9.5703125" bestFit="1" customWidth="1"/>
  </cols>
  <sheetData>
    <row r="2" spans="2:8">
      <c r="B2" t="s">
        <v>0</v>
      </c>
      <c r="C2" s="1">
        <f>C4/3</f>
        <v>120000</v>
      </c>
      <c r="D2" s="1">
        <f>C2/$C$4*100</f>
        <v>33.333333333333329</v>
      </c>
    </row>
    <row r="3" spans="2:8">
      <c r="B3" t="s">
        <v>1</v>
      </c>
      <c r="C3" s="1">
        <v>240000</v>
      </c>
      <c r="D3" s="1">
        <f>C3/$C$4*100</f>
        <v>66.666666666666657</v>
      </c>
    </row>
    <row r="4" spans="2:8">
      <c r="C4" s="2">
        <v>360000</v>
      </c>
    </row>
    <row r="7" spans="2:8">
      <c r="B7" t="s">
        <v>1</v>
      </c>
      <c r="C7" s="1">
        <v>240000</v>
      </c>
      <c r="H7" s="4"/>
    </row>
    <row r="8" spans="2:8">
      <c r="B8" t="s">
        <v>10</v>
      </c>
      <c r="C8" s="3">
        <v>-140000</v>
      </c>
    </row>
    <row r="9" spans="2:8">
      <c r="C9" s="1">
        <f>SUM(C7:C8)</f>
        <v>100000</v>
      </c>
    </row>
    <row r="10" spans="2:8">
      <c r="B10" t="s">
        <v>11</v>
      </c>
      <c r="C10" s="1">
        <f>ROUND(C9*90*5/36500,2)</f>
        <v>1232.8800000000001</v>
      </c>
    </row>
    <row r="11" spans="2:8">
      <c r="B11" t="s">
        <v>12</v>
      </c>
      <c r="C11" s="5">
        <f>SUM(C9:C10)</f>
        <v>101232.88</v>
      </c>
    </row>
    <row r="12" spans="2:8">
      <c r="B12" t="s">
        <v>15</v>
      </c>
      <c r="C12" s="3">
        <v>-60000</v>
      </c>
    </row>
    <row r="13" spans="2:8">
      <c r="C13" s="1">
        <f>SUM(C11:C12)</f>
        <v>41232.880000000005</v>
      </c>
    </row>
    <row r="14" spans="2:8">
      <c r="B14" t="s">
        <v>11</v>
      </c>
      <c r="C14" s="1">
        <f>-ROUND(C12*60*5/36500,2)</f>
        <v>493.15</v>
      </c>
    </row>
    <row r="15" spans="2:8">
      <c r="B15" t="s">
        <v>16</v>
      </c>
      <c r="C15" s="5">
        <f>SUM(C13:C14)</f>
        <v>41726.030000000006</v>
      </c>
    </row>
    <row r="19" spans="2:5">
      <c r="B19" t="s">
        <v>23</v>
      </c>
    </row>
    <row r="21" spans="2:5">
      <c r="B21" t="s">
        <v>24</v>
      </c>
      <c r="C21" s="1">
        <v>7000</v>
      </c>
    </row>
    <row r="22" spans="2:5">
      <c r="B22" t="s">
        <v>25</v>
      </c>
      <c r="C22" s="3">
        <v>212</v>
      </c>
    </row>
    <row r="23" spans="2:5">
      <c r="B23" t="s">
        <v>26</v>
      </c>
      <c r="C23" s="1">
        <f>SUM(C21:C22)</f>
        <v>7212</v>
      </c>
    </row>
    <row r="24" spans="2:5">
      <c r="B24" t="s">
        <v>27</v>
      </c>
      <c r="C24" s="1">
        <f>ROUND(C23*21%,2)</f>
        <v>1514.52</v>
      </c>
    </row>
    <row r="25" spans="2:5" ht="15.75" thickBot="1">
      <c r="B25" t="s">
        <v>28</v>
      </c>
      <c r="C25" s="6">
        <f>SUM(C23:C24)</f>
        <v>8726.52</v>
      </c>
    </row>
    <row r="26" spans="2:5" ht="15.75" thickTop="1"/>
    <row r="28" spans="2:5">
      <c r="B28" t="s">
        <v>34</v>
      </c>
      <c r="C28" s="1">
        <f>giornale!C49</f>
        <v>14520</v>
      </c>
    </row>
    <row r="29" spans="2:5">
      <c r="B29" t="s">
        <v>35</v>
      </c>
      <c r="C29" s="3">
        <f>C28/2</f>
        <v>7260</v>
      </c>
    </row>
    <row r="30" spans="2:5">
      <c r="C30" s="1">
        <f>C28-C29</f>
        <v>7260</v>
      </c>
    </row>
    <row r="31" spans="2:5">
      <c r="B31" t="s">
        <v>11</v>
      </c>
      <c r="C31" s="3">
        <f>C30*180*5.5/36500</f>
        <v>196.9150684931507</v>
      </c>
    </row>
    <row r="32" spans="2:5">
      <c r="C32" s="1">
        <f>SUM(C30:C31)</f>
        <v>7456.915068493151</v>
      </c>
      <c r="E32" s="7" t="s">
        <v>36</v>
      </c>
    </row>
    <row r="33" spans="2:5">
      <c r="B33" t="s">
        <v>37</v>
      </c>
      <c r="C33" s="1">
        <f>E34-C32</f>
        <v>90.569818645665691</v>
      </c>
    </row>
    <row r="34" spans="2:5" ht="15.75" thickBot="1">
      <c r="B34" t="s">
        <v>12</v>
      </c>
      <c r="C34" s="6">
        <f>SUM(C32:C33)</f>
        <v>7547.4848871388167</v>
      </c>
      <c r="E34" s="8">
        <f>C32*1000/988</f>
        <v>7547.4848871388167</v>
      </c>
    </row>
    <row r="35" spans="2:5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D74"/>
  <sheetViews>
    <sheetView tabSelected="1" topLeftCell="A62" zoomScale="115" zoomScaleNormal="115" workbookViewId="0">
      <selection activeCell="D75" sqref="D75"/>
    </sheetView>
  </sheetViews>
  <sheetFormatPr defaultRowHeight="15"/>
  <cols>
    <col min="2" max="2" width="26.42578125" bestFit="1" customWidth="1"/>
    <col min="3" max="4" width="13.5703125" style="1" customWidth="1"/>
  </cols>
  <sheetData>
    <row r="3" spans="2:4">
      <c r="B3" t="s">
        <v>2</v>
      </c>
      <c r="C3" s="1">
        <v>120000</v>
      </c>
    </row>
    <row r="4" spans="2:4">
      <c r="B4" t="s">
        <v>3</v>
      </c>
      <c r="C4" s="1">
        <v>240000</v>
      </c>
    </row>
    <row r="5" spans="2:4">
      <c r="B5" t="s">
        <v>4</v>
      </c>
      <c r="D5" s="1">
        <v>360000</v>
      </c>
    </row>
    <row r="7" spans="2:4">
      <c r="B7" t="s">
        <v>2</v>
      </c>
      <c r="D7" s="1">
        <v>120000</v>
      </c>
    </row>
    <row r="8" spans="2:4">
      <c r="B8" t="s">
        <v>7</v>
      </c>
      <c r="C8" s="1">
        <v>20000</v>
      </c>
    </row>
    <row r="9" spans="2:4">
      <c r="B9" t="s">
        <v>8</v>
      </c>
      <c r="C9" s="1">
        <v>130000</v>
      </c>
    </row>
    <row r="10" spans="2:4">
      <c r="B10" t="s">
        <v>9</v>
      </c>
      <c r="D10" s="1">
        <v>30000</v>
      </c>
    </row>
    <row r="12" spans="2:4">
      <c r="B12" t="s">
        <v>7</v>
      </c>
      <c r="C12" s="1">
        <v>140000</v>
      </c>
    </row>
    <row r="13" spans="2:4">
      <c r="B13" t="s">
        <v>13</v>
      </c>
      <c r="C13" s="1">
        <f>calcoli!C11</f>
        <v>101232.88</v>
      </c>
    </row>
    <row r="14" spans="2:4">
      <c r="B14" t="s">
        <v>14</v>
      </c>
      <c r="D14" s="1">
        <v>1232.8800000000001</v>
      </c>
    </row>
    <row r="15" spans="2:4">
      <c r="B15" t="s">
        <v>3</v>
      </c>
      <c r="D15" s="1">
        <v>240000</v>
      </c>
    </row>
    <row r="17" spans="2:4">
      <c r="B17" t="s">
        <v>13</v>
      </c>
      <c r="D17" s="1">
        <f>C13</f>
        <v>101232.88</v>
      </c>
    </row>
    <row r="18" spans="2:4">
      <c r="B18" t="s">
        <v>13</v>
      </c>
      <c r="C18" s="1">
        <v>60000</v>
      </c>
    </row>
    <row r="19" spans="2:4">
      <c r="B19" t="s">
        <v>18</v>
      </c>
      <c r="C19" s="1">
        <f>calcoli!C15</f>
        <v>41726.030000000006</v>
      </c>
    </row>
    <row r="20" spans="2:4">
      <c r="B20" t="s">
        <v>14</v>
      </c>
      <c r="D20" s="1">
        <f>calcoli!C14</f>
        <v>493.15</v>
      </c>
    </row>
    <row r="22" spans="2:4">
      <c r="B22" t="s">
        <v>19</v>
      </c>
      <c r="C22" s="1">
        <v>45000</v>
      </c>
    </row>
    <row r="23" spans="2:4">
      <c r="B23" t="s">
        <v>20</v>
      </c>
      <c r="C23" s="1">
        <f>C22*21%</f>
        <v>9450</v>
      </c>
    </row>
    <row r="24" spans="2:4">
      <c r="B24" t="s">
        <v>21</v>
      </c>
      <c r="D24" s="1">
        <f>SUM(C22:C23)</f>
        <v>54450</v>
      </c>
    </row>
    <row r="26" spans="2:4">
      <c r="B26" t="s">
        <v>21</v>
      </c>
      <c r="C26" s="1">
        <f>D24</f>
        <v>54450</v>
      </c>
    </row>
    <row r="27" spans="2:4">
      <c r="B27" t="s">
        <v>18</v>
      </c>
      <c r="D27" s="1">
        <f>C26</f>
        <v>54450</v>
      </c>
    </row>
    <row r="29" spans="2:4">
      <c r="B29" t="s">
        <v>19</v>
      </c>
      <c r="C29" s="1">
        <v>340</v>
      </c>
    </row>
    <row r="30" spans="2:4">
      <c r="B30" t="s">
        <v>20</v>
      </c>
      <c r="C30" s="1">
        <f>C29*21%</f>
        <v>71.399999999999991</v>
      </c>
    </row>
    <row r="31" spans="2:4">
      <c r="B31" t="s">
        <v>21</v>
      </c>
      <c r="D31" s="1">
        <f>SUM(C29:C30)</f>
        <v>411.4</v>
      </c>
    </row>
    <row r="33" spans="2:4">
      <c r="B33" t="s">
        <v>21</v>
      </c>
      <c r="C33" s="1">
        <f>D31</f>
        <v>411.4</v>
      </c>
    </row>
    <row r="34" spans="2:4">
      <c r="B34" t="s">
        <v>22</v>
      </c>
      <c r="D34" s="1">
        <f>C33</f>
        <v>411.4</v>
      </c>
    </row>
    <row r="36" spans="2:4">
      <c r="B36" t="s">
        <v>29</v>
      </c>
      <c r="C36" s="1">
        <f>calcoli!C23</f>
        <v>7212</v>
      </c>
    </row>
    <row r="37" spans="2:4">
      <c r="B37" t="s">
        <v>20</v>
      </c>
      <c r="C37" s="1">
        <f>C36*21%</f>
        <v>1514.52</v>
      </c>
    </row>
    <row r="38" spans="2:4">
      <c r="B38" t="s">
        <v>21</v>
      </c>
      <c r="D38" s="1">
        <f>SUM(C36:C37)</f>
        <v>8726.52</v>
      </c>
    </row>
    <row r="40" spans="2:4">
      <c r="B40" t="s">
        <v>21</v>
      </c>
      <c r="C40" s="1">
        <f>D38</f>
        <v>8726.52</v>
      </c>
    </row>
    <row r="41" spans="2:4">
      <c r="B41" t="s">
        <v>13</v>
      </c>
      <c r="D41" s="1">
        <v>6000</v>
      </c>
    </row>
    <row r="42" spans="2:4">
      <c r="B42" t="s">
        <v>18</v>
      </c>
      <c r="D42" s="1">
        <f>C40-D41</f>
        <v>2726.5200000000004</v>
      </c>
    </row>
    <row r="44" spans="2:4">
      <c r="B44" t="s">
        <v>30</v>
      </c>
      <c r="C44" s="1">
        <v>480</v>
      </c>
    </row>
    <row r="45" spans="2:4">
      <c r="B45" t="s">
        <v>18</v>
      </c>
      <c r="D45" s="1">
        <f>C44</f>
        <v>480</v>
      </c>
    </row>
    <row r="47" spans="2:4">
      <c r="B47" t="s">
        <v>31</v>
      </c>
      <c r="D47" s="1">
        <v>12000</v>
      </c>
    </row>
    <row r="48" spans="2:4">
      <c r="B48" t="s">
        <v>32</v>
      </c>
      <c r="D48" s="1">
        <f>D47*21%</f>
        <v>2520</v>
      </c>
    </row>
    <row r="49" spans="2:4">
      <c r="B49" t="s">
        <v>33</v>
      </c>
      <c r="C49" s="1">
        <f>SUM(D47:D48)</f>
        <v>14520</v>
      </c>
    </row>
    <row r="51" spans="2:4">
      <c r="B51" t="s">
        <v>38</v>
      </c>
      <c r="C51" s="1">
        <f>calcoli!C34</f>
        <v>7547.4848871388167</v>
      </c>
    </row>
    <row r="52" spans="2:4">
      <c r="B52" t="s">
        <v>22</v>
      </c>
      <c r="C52" s="1">
        <f>calcoli!C29</f>
        <v>7260</v>
      </c>
    </row>
    <row r="53" spans="2:4">
      <c r="B53" t="s">
        <v>33</v>
      </c>
      <c r="D53" s="1">
        <f>calcoli!C28</f>
        <v>14520</v>
      </c>
    </row>
    <row r="54" spans="2:4">
      <c r="B54" t="s">
        <v>14</v>
      </c>
      <c r="D54" s="1">
        <f>calcoli!C31</f>
        <v>196.9150684931507</v>
      </c>
    </row>
    <row r="55" spans="2:4">
      <c r="B55" t="s">
        <v>39</v>
      </c>
      <c r="D55" s="1">
        <f>calcoli!C33</f>
        <v>90.569818645665691</v>
      </c>
    </row>
    <row r="57" spans="2:4">
      <c r="B57" t="s">
        <v>40</v>
      </c>
      <c r="C57" s="1">
        <f>C51</f>
        <v>7547.4848871388167</v>
      </c>
    </row>
    <row r="58" spans="2:4">
      <c r="B58" t="s">
        <v>38</v>
      </c>
      <c r="D58" s="1">
        <f>C57</f>
        <v>7547.4848871388167</v>
      </c>
    </row>
    <row r="60" spans="2:4">
      <c r="B60" t="s">
        <v>40</v>
      </c>
      <c r="D60" s="1">
        <f>C57</f>
        <v>7547.4848871388167</v>
      </c>
    </row>
    <row r="61" spans="2:4">
      <c r="B61" t="s">
        <v>43</v>
      </c>
      <c r="C61" s="1">
        <f>D60-C62-C63</f>
        <v>7337.4848871388167</v>
      </c>
    </row>
    <row r="62" spans="2:4">
      <c r="B62" t="s">
        <v>41</v>
      </c>
      <c r="C62" s="1">
        <f>210-C63</f>
        <v>202</v>
      </c>
    </row>
    <row r="63" spans="2:4">
      <c r="B63" t="s">
        <v>42</v>
      </c>
      <c r="C63" s="1">
        <v>8</v>
      </c>
    </row>
    <row r="65" spans="2:4">
      <c r="B65" t="s">
        <v>44</v>
      </c>
      <c r="C65" s="1">
        <v>7200</v>
      </c>
    </row>
    <row r="66" spans="2:4">
      <c r="B66" t="s">
        <v>45</v>
      </c>
      <c r="D66" s="1">
        <v>7200</v>
      </c>
    </row>
    <row r="68" spans="2:4">
      <c r="B68" t="s">
        <v>46</v>
      </c>
      <c r="C68" s="1">
        <f>D70/360000*120000</f>
        <v>2400</v>
      </c>
    </row>
    <row r="69" spans="2:4">
      <c r="B69" t="s">
        <v>47</v>
      </c>
      <c r="C69" s="1">
        <f>D70-C68</f>
        <v>4800</v>
      </c>
    </row>
    <row r="70" spans="2:4">
      <c r="B70" t="s">
        <v>44</v>
      </c>
      <c r="D70" s="1">
        <v>7200</v>
      </c>
    </row>
    <row r="72" spans="2:4">
      <c r="B72" t="s">
        <v>18</v>
      </c>
      <c r="C72" s="1">
        <f>D70</f>
        <v>7200</v>
      </c>
    </row>
    <row r="73" spans="2:4">
      <c r="B73" t="s">
        <v>46</v>
      </c>
      <c r="D73" s="1">
        <f>C68</f>
        <v>2400</v>
      </c>
    </row>
    <row r="74" spans="2:4">
      <c r="B74" t="s">
        <v>47</v>
      </c>
      <c r="D74" s="1">
        <f>C69</f>
        <v>4800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F10"/>
  <sheetViews>
    <sheetView zoomScale="130" zoomScaleNormal="130" workbookViewId="0">
      <selection activeCell="C11" sqref="C11"/>
    </sheetView>
  </sheetViews>
  <sheetFormatPr defaultRowHeight="15"/>
  <cols>
    <col min="2" max="3" width="12.28515625" style="1" bestFit="1" customWidth="1"/>
  </cols>
  <sheetData>
    <row r="3" spans="2:6">
      <c r="B3" s="9" t="s">
        <v>6</v>
      </c>
      <c r="C3" s="9"/>
      <c r="E3" s="10" t="s">
        <v>5</v>
      </c>
      <c r="F3" s="10"/>
    </row>
    <row r="4" spans="2:6">
      <c r="B4" s="1">
        <v>120000</v>
      </c>
      <c r="C4" s="1">
        <v>120000</v>
      </c>
      <c r="E4">
        <v>240000</v>
      </c>
      <c r="F4">
        <v>240000</v>
      </c>
    </row>
    <row r="8" spans="2:6">
      <c r="B8" s="9" t="s">
        <v>17</v>
      </c>
      <c r="C8" s="9"/>
    </row>
    <row r="9" spans="2:6">
      <c r="B9" s="1">
        <v>101232.88</v>
      </c>
    </row>
    <row r="10" spans="2:6">
      <c r="C10" s="1">
        <f>B9</f>
        <v>101232.88</v>
      </c>
    </row>
  </sheetData>
  <mergeCells count="3">
    <mergeCell ref="B3:C3"/>
    <mergeCell ref="E3:F3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calcoli</vt:lpstr>
      <vt:lpstr>giornale</vt:lpstr>
      <vt:lpstr>mastri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</dc:creator>
  <cp:lastModifiedBy>Umberto</cp:lastModifiedBy>
  <dcterms:created xsi:type="dcterms:W3CDTF">2011-10-08T07:19:47Z</dcterms:created>
  <dcterms:modified xsi:type="dcterms:W3CDTF">2011-10-08T08:40:28Z</dcterms:modified>
</cp:coreProperties>
</file>